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RETR\ouvrage\Edition 2021\3. data.drees\Retraite_sup\"/>
    </mc:Choice>
  </mc:AlternateContent>
  <bookViews>
    <workbookView xWindow="-15" yWindow="105" windowWidth="25230" windowHeight="5910" tabRatio="824"/>
  </bookViews>
  <sheets>
    <sheet name="Sommaire" sheetId="26" r:id="rId1"/>
    <sheet name="29-T1" sheetId="7" r:id="rId2"/>
    <sheet name="29-T2" sheetId="36" r:id="rId3"/>
    <sheet name="29-T3" sheetId="6" r:id="rId4"/>
    <sheet name="29-G1" sheetId="39" r:id="rId5"/>
    <sheet name="29-G2" sheetId="38" r:id="rId6"/>
    <sheet name="30-G1" sheetId="9" r:id="rId7"/>
    <sheet name="30-G1complément" sheetId="43" r:id="rId8"/>
    <sheet name="30-G2" sheetId="12" r:id="rId9"/>
    <sheet name="30-G3" sheetId="13" r:id="rId10"/>
    <sheet name="30-G4" sheetId="14" r:id="rId11"/>
    <sheet name="30-G5" sheetId="11" r:id="rId12"/>
    <sheet name="30-G6" sheetId="10" r:id="rId13"/>
    <sheet name="31-G1 &amp; G2" sheetId="15" r:id="rId14"/>
    <sheet name="31-G3" sheetId="16" r:id="rId15"/>
    <sheet name="31-G4" sheetId="17" r:id="rId16"/>
    <sheet name="31-G5" sheetId="41" r:id="rId17"/>
    <sheet name="31-G6" sheetId="18" r:id="rId18"/>
    <sheet name="31-G7" sheetId="19" r:id="rId19"/>
    <sheet name="Inflation" sheetId="42" r:id="rId20"/>
  </sheets>
  <definedNames>
    <definedName name="TABLE" localSheetId="8">'30-G2'!#REF!</definedName>
    <definedName name="TABLE" localSheetId="9">'30-G3'!#REF!</definedName>
    <definedName name="TABLE" localSheetId="11">'30-G5'!$C$30:$H$30</definedName>
    <definedName name="TABLE" localSheetId="14">'31-G3'!#REF!</definedName>
    <definedName name="TABLE" localSheetId="17">'31-G6'!#REF!</definedName>
    <definedName name="TABLE_2" localSheetId="11">'30-G5'!#REF!</definedName>
    <definedName name="TABLE_2" localSheetId="14">'31-G3'!#REF!</definedName>
    <definedName name="TABLE_3" localSheetId="11">'30-G5'!#REF!</definedName>
    <definedName name="TABLE_3" localSheetId="14">'31-G3'!#REF!</definedName>
    <definedName name="TABLE_4" localSheetId="11">'30-G5'!#REF!</definedName>
    <definedName name="TABLE_4" localSheetId="14">'31-G3'!#REF!</definedName>
    <definedName name="_xlnm.Print_Area" localSheetId="4">'29-G1'!$C$2:$N$26</definedName>
  </definedNames>
  <calcPr calcId="162913"/>
</workbook>
</file>

<file path=xl/calcChain.xml><?xml version="1.0" encoding="utf-8"?>
<calcChain xmlns="http://schemas.openxmlformats.org/spreadsheetml/2006/main">
  <c r="P5" i="7" l="1"/>
  <c r="N5" i="7"/>
  <c r="H8" i="42"/>
  <c r="H11" i="42"/>
  <c r="B5" i="7"/>
  <c r="C5" i="7"/>
  <c r="D5" i="7"/>
  <c r="E5" i="7"/>
  <c r="F5" i="7"/>
  <c r="G5" i="7"/>
  <c r="H5" i="7"/>
  <c r="I5" i="7"/>
  <c r="J5" i="7"/>
  <c r="K5" i="7"/>
  <c r="L5" i="7"/>
  <c r="M5" i="7"/>
  <c r="U5" i="7" s="1"/>
  <c r="G11" i="42"/>
  <c r="G8" i="42"/>
  <c r="F12" i="42"/>
  <c r="E12" i="42"/>
  <c r="D12" i="42"/>
  <c r="C12" i="42"/>
  <c r="D9" i="42"/>
  <c r="E9" i="42"/>
  <c r="F9" i="42"/>
  <c r="C9" i="42"/>
  <c r="R5" i="7" l="1"/>
  <c r="O5" i="7"/>
  <c r="Q5" i="7" l="1"/>
  <c r="T5" i="7"/>
  <c r="S5" i="7"/>
  <c r="V5" i="7"/>
  <c r="W5" i="7"/>
</calcChain>
</file>

<file path=xl/sharedStrings.xml><?xml version="1.0" encoding="utf-8"?>
<sst xmlns="http://schemas.openxmlformats.org/spreadsheetml/2006/main" count="925" uniqueCount="241">
  <si>
    <t>RMC (retraite mutualiste du combattant)</t>
  </si>
  <si>
    <t>nr</t>
  </si>
  <si>
    <t>PERCO</t>
  </si>
  <si>
    <t>nd</t>
  </si>
  <si>
    <t>2005</t>
  </si>
  <si>
    <t>2006</t>
  </si>
  <si>
    <t>2007</t>
  </si>
  <si>
    <t>2008</t>
  </si>
  <si>
    <t>2009</t>
  </si>
  <si>
    <t>Mutuelles</t>
  </si>
  <si>
    <t>-</t>
  </si>
  <si>
    <t>PERP</t>
  </si>
  <si>
    <t>60 ans ou plus</t>
  </si>
  <si>
    <t>Ensemble population active</t>
  </si>
  <si>
    <t>Adhérents</t>
  </si>
  <si>
    <t>Nouveaux Adhérents</t>
  </si>
  <si>
    <t xml:space="preserve">Moins de 30 ans </t>
  </si>
  <si>
    <t>Hommes</t>
  </si>
  <si>
    <t>Femmes</t>
  </si>
  <si>
    <t>Exploitants agricoles</t>
  </si>
  <si>
    <t>Moins de 500 €</t>
  </si>
  <si>
    <t>Classique</t>
  </si>
  <si>
    <t>Réversion</t>
  </si>
  <si>
    <t>Fonctionnaires, élus locaux</t>
  </si>
  <si>
    <t>RMC</t>
  </si>
  <si>
    <t>Contrats Madelin</t>
  </si>
  <si>
    <t>Moins de 60 ans</t>
  </si>
  <si>
    <t>60-64 ans</t>
  </si>
  <si>
    <t>65-69 ans</t>
  </si>
  <si>
    <t>70-80 ans</t>
  </si>
  <si>
    <t>Plus de 80 ans</t>
  </si>
  <si>
    <t>Exploitants Agricoles</t>
  </si>
  <si>
    <t>2010</t>
  </si>
  <si>
    <t>Bénéficiaires de rentes supplémentaires</t>
  </si>
  <si>
    <t>Ensemble des dispositifs</t>
  </si>
  <si>
    <t>Contrat Madelin</t>
  </si>
  <si>
    <t>Moins de 30 ans</t>
  </si>
  <si>
    <t xml:space="preserve"> 500 à 1 499 €</t>
  </si>
  <si>
    <t>1 500 à 2 499 €</t>
  </si>
  <si>
    <t xml:space="preserve"> 2 500 à 4 999 €</t>
  </si>
  <si>
    <t xml:space="preserve"> 5 000 € ou plus</t>
  </si>
  <si>
    <t>30 à 39 ans</t>
  </si>
  <si>
    <t>40 à 49 ans</t>
  </si>
  <si>
    <t>50 à 59 ans</t>
  </si>
  <si>
    <t>Sociétés 
d'assurance</t>
  </si>
  <si>
    <t>Ensemble adhérents</t>
  </si>
  <si>
    <t>Ensemble nouveaux adhérents</t>
  </si>
  <si>
    <t>Organismes de gestion d'épargne salariale</t>
  </si>
  <si>
    <t>2011</t>
  </si>
  <si>
    <t>2012</t>
  </si>
  <si>
    <t>Nouveaux adhérents</t>
  </si>
  <si>
    <t>Ensemble de ces produits</t>
  </si>
  <si>
    <t>En %</t>
  </si>
  <si>
    <r>
      <t xml:space="preserve">Montant total des cotisations 
</t>
    </r>
    <r>
      <rPr>
        <sz val="8"/>
        <color indexed="8"/>
        <rFont val="Arial"/>
        <family val="2"/>
      </rPr>
      <t>(en millions d'euros courants)</t>
    </r>
  </si>
  <si>
    <t>« Article 83 » du CGI</t>
  </si>
  <si>
    <t>Contrats à prestations définies (« art. 39 »)</t>
  </si>
  <si>
    <t>Montants des versements effectués au titre de la retraite supplémentaire</t>
  </si>
  <si>
    <t xml:space="preserve">Montants des provisions mathématiques au titre de la retraite supplémentaire </t>
  </si>
  <si>
    <t>Adhérents aux dispositifs de retraite supplémentaire</t>
  </si>
  <si>
    <t>Montant de la cotisation annuelle moyenne versée par type de contrat de retraite supplémentaire</t>
  </si>
  <si>
    <t xml:space="preserve">Note : Le nom de l'onglet se décompose de la manière suivante : </t>
  </si>
  <si>
    <t>- Lettre indiquant si l'illustration est un tableau (T) ou un graphique (G)</t>
  </si>
  <si>
    <t>- L'ordre d'apparition de ladite illustration dans la fiche de l'ouvrage</t>
  </si>
  <si>
    <t>Versements annuels en milliards d'euros courants</t>
  </si>
  <si>
    <r>
      <t xml:space="preserve">Part du 
montant 
total des 
cotisations
</t>
    </r>
    <r>
      <rPr>
        <sz val="8"/>
        <color indexed="8"/>
        <rFont val="Arial"/>
        <family val="2"/>
      </rPr>
      <t>(en %)</t>
    </r>
  </si>
  <si>
    <r>
      <t xml:space="preserve">Nombre de bénéficiaires 
d'une rente viagère 
</t>
    </r>
    <r>
      <rPr>
        <sz val="8"/>
        <color indexed="8"/>
        <rFont val="Arial"/>
        <family val="2"/>
      </rPr>
      <t>(en milliers)</t>
    </r>
  </si>
  <si>
    <t>Contrat « exploitants agricoles »</t>
  </si>
  <si>
    <t>« Article 82 » du CGI</t>
  </si>
  <si>
    <t>2013</t>
  </si>
  <si>
    <t>en euros courants</t>
  </si>
  <si>
    <t>en euros constants</t>
  </si>
  <si>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constants</t>
    </r>
  </si>
  <si>
    <r>
      <t>Évolution</t>
    </r>
    <r>
      <rPr>
        <b/>
        <vertAlign val="superscript"/>
        <sz val="8"/>
        <color indexed="8"/>
        <rFont val="Arial"/>
        <family val="2"/>
      </rPr>
      <t xml:space="preserve"> </t>
    </r>
    <r>
      <rPr>
        <b/>
        <sz val="8"/>
        <color indexed="8"/>
        <rFont val="Arial"/>
        <family val="2"/>
      </rPr>
      <t xml:space="preserve">des montants 
des cotisations annuelles </t>
    </r>
    <r>
      <rPr>
        <sz val="8"/>
        <color indexed="8"/>
        <rFont val="Arial"/>
        <family val="2"/>
      </rPr>
      <t>(en %)
en euros courants</t>
    </r>
  </si>
  <si>
    <r>
      <rPr>
        <b/>
        <sz val="8"/>
        <color indexed="8"/>
        <rFont val="Arial"/>
        <family val="2"/>
      </rPr>
      <t>Part de la retraite supplémentaire</t>
    </r>
    <r>
      <rPr>
        <sz val="8"/>
        <color indexed="8"/>
        <rFont val="Arial"/>
        <family val="2"/>
      </rPr>
      <t xml:space="preserve"> (en %)</t>
    </r>
  </si>
  <si>
    <t>2014</t>
  </si>
  <si>
    <t>Rentes viagères</t>
  </si>
  <si>
    <t>VFU</t>
  </si>
  <si>
    <t>Sorties en capital</t>
  </si>
  <si>
    <t>Constitution</t>
  </si>
  <si>
    <t>Liquidation</t>
  </si>
  <si>
    <t>2015</t>
  </si>
  <si>
    <t>Sociétés d'assurances</t>
  </si>
  <si>
    <t>Instituts de prévoyance</t>
  </si>
  <si>
    <t>Régimes de retraite obligatoires par répartition</t>
  </si>
  <si>
    <r>
      <t>Cotisations au titre de la retraite supplémentaire</t>
    </r>
    <r>
      <rPr>
        <vertAlign val="superscript"/>
        <sz val="8"/>
        <color indexed="8"/>
        <rFont val="Arial"/>
        <family val="2"/>
      </rPr>
      <t>1</t>
    </r>
  </si>
  <si>
    <r>
      <t>Prestations de retraite versées</t>
    </r>
    <r>
      <rPr>
        <vertAlign val="superscript"/>
        <sz val="8"/>
        <color indexed="8"/>
        <rFont val="Arial"/>
        <family val="2"/>
      </rPr>
      <t>2</t>
    </r>
  </si>
  <si>
    <r>
      <t>Régimes de retraite supplémentaire</t>
    </r>
    <r>
      <rPr>
        <b/>
        <vertAlign val="superscript"/>
        <sz val="8"/>
        <color indexed="8"/>
        <rFont val="Arial"/>
        <family val="2"/>
      </rPr>
      <t>3</t>
    </r>
  </si>
  <si>
    <t>en % des masses de cotisations</t>
  </si>
  <si>
    <t>en % des masses de prestations</t>
  </si>
  <si>
    <t>en % des masses de provisions mathématiques ou encours</t>
  </si>
  <si>
    <t>0</t>
  </si>
  <si>
    <t>Part de la retraite supplémentaire dans l'ensemble des régimes de retraite (obligatoire et facultative)</t>
  </si>
  <si>
    <t>2016</t>
  </si>
  <si>
    <t>Ensemble des produits</t>
  </si>
  <si>
    <t>LA RETRAITE SUPPLÉMENTAIRE</t>
  </si>
  <si>
    <t>Les masses financières relatives à la retraite supplémentaire</t>
  </si>
  <si>
    <t>Les adhérents et le montant des cotisations de retraite supplémentaire</t>
  </si>
  <si>
    <t>Les bénéficiaires et le montant des prestations versées au titre de la retraite supplémentaire</t>
  </si>
  <si>
    <t>Pour en savoir plus : http://drees.solidarites-sante.gouv.fr/etudes-et-statistiques/open-data/retraites/article/l-enquete-retraite-supplementaire-facultative</t>
  </si>
  <si>
    <t>Sources principales : Enquêtes sur la retraite supplémentaire, DREES</t>
  </si>
  <si>
    <t>2016/
2017</t>
  </si>
  <si>
    <r>
      <t xml:space="preserve">Montant total des prestations
</t>
    </r>
    <r>
      <rPr>
        <sz val="8"/>
        <color indexed="8"/>
        <rFont val="Arial"/>
        <family val="2"/>
      </rPr>
      <t>(en millions d'euros courants)</t>
    </r>
  </si>
  <si>
    <r>
      <t xml:space="preserve">Part du montant 
total des prestations
</t>
    </r>
    <r>
      <rPr>
        <sz val="8"/>
        <color indexed="8"/>
        <rFont val="Arial"/>
        <family val="2"/>
      </rPr>
      <t>(en %)</t>
    </r>
  </si>
  <si>
    <r>
      <t>Évolution des montants 
annuels de prestations</t>
    </r>
    <r>
      <rPr>
        <sz val="8"/>
        <color indexed="8"/>
        <rFont val="Arial"/>
        <family val="2"/>
      </rPr>
      <t xml:space="preserve"> (en %)
en euros courants</t>
    </r>
  </si>
  <si>
    <r>
      <t>Évolution des montants 
annuels de prestations</t>
    </r>
    <r>
      <rPr>
        <sz val="8"/>
        <color indexed="8"/>
        <rFont val="Arial"/>
        <family val="2"/>
      </rPr>
      <t xml:space="preserve"> (en %)
en euros constants</t>
    </r>
  </si>
  <si>
    <t>2016/2017</t>
  </si>
  <si>
    <r>
      <t xml:space="preserve">Montant total des provisions mathématiques
</t>
    </r>
    <r>
      <rPr>
        <sz val="8"/>
        <color indexed="8"/>
        <rFont val="Arial"/>
        <family val="2"/>
      </rPr>
      <t>(en millions d'euros courants)</t>
    </r>
  </si>
  <si>
    <r>
      <t xml:space="preserve">Part du montant 
total des provisions
</t>
    </r>
    <r>
      <rPr>
        <sz val="8"/>
        <color indexed="8"/>
        <rFont val="Arial"/>
        <family val="2"/>
      </rPr>
      <t>(en %)</t>
    </r>
  </si>
  <si>
    <r>
      <t>Évolution</t>
    </r>
    <r>
      <rPr>
        <b/>
        <sz val="8"/>
        <color indexed="8"/>
        <rFont val="Arial"/>
        <family val="2"/>
      </rPr>
      <t xml:space="preserve"> des montants 
annuels de provisions</t>
    </r>
    <r>
      <rPr>
        <sz val="8"/>
        <color indexed="8"/>
        <rFont val="Arial"/>
        <family val="2"/>
      </rPr>
      <t xml:space="preserve"> (en %)
en euros courants</t>
    </r>
  </si>
  <si>
    <r>
      <t>Évolution</t>
    </r>
    <r>
      <rPr>
        <b/>
        <sz val="8"/>
        <color indexed="8"/>
        <rFont val="Arial"/>
        <family val="2"/>
      </rPr>
      <t xml:space="preserve"> des montants 
annuels de provisions</t>
    </r>
    <r>
      <rPr>
        <sz val="8"/>
        <color indexed="8"/>
        <rFont val="Arial"/>
        <family val="2"/>
      </rPr>
      <t xml:space="preserve"> (en %)
en euros constants</t>
    </r>
  </si>
  <si>
    <t>Part des provisions mathématiques en 2017 selon la phase considérée (en %)</t>
  </si>
  <si>
    <t>Répartition des masses de cotisations, prestations et provisions mathématiques, au titre de la retraite supplémentaire en fontion du type d'organisme</t>
  </si>
  <si>
    <r>
      <t xml:space="preserve">Évolutions effectifs d'adhérents
</t>
    </r>
    <r>
      <rPr>
        <sz val="8"/>
        <color indexed="8"/>
        <rFont val="Arial"/>
        <family val="2"/>
      </rPr>
      <t>(en %)</t>
    </r>
  </si>
  <si>
    <t>2017</t>
  </si>
  <si>
    <r>
      <t xml:space="preserve">Évolution de 
la cotisation moyenne 
par adhérent ayant effectué un versement </t>
    </r>
    <r>
      <rPr>
        <sz val="8"/>
        <color indexed="8"/>
        <rFont val="Arial"/>
        <family val="2"/>
      </rPr>
      <t>(en %)</t>
    </r>
  </si>
  <si>
    <r>
      <t>Cotisation annuelle moyenne par adhérent ayant effectué un versement (cotisant)</t>
    </r>
    <r>
      <rPr>
        <sz val="8"/>
        <color indexed="8"/>
        <rFont val="Arial"/>
        <family val="2"/>
      </rPr>
      <t xml:space="preserve">
(en euros)</t>
    </r>
  </si>
  <si>
    <t>Ensemble des ménages</t>
  </si>
  <si>
    <t>France</t>
  </si>
  <si>
    <t>Tous produits (yc tabac)</t>
  </si>
  <si>
    <t>Base 2015</t>
  </si>
  <si>
    <t>Indice des prix à la consommation</t>
  </si>
  <si>
    <t>Source</t>
  </si>
  <si>
    <t>https://www.insee.fr/fr/statistiques/serie/001759970</t>
  </si>
  <si>
    <t>Niveaux en décembre</t>
  </si>
  <si>
    <t>Glissement annuel</t>
  </si>
  <si>
    <t>Moyenne annuelle</t>
  </si>
  <si>
    <t>Evolution</t>
  </si>
  <si>
    <t>Produits destinés aux fonctionnaires ou aux élus locaux (Prefon, Corem, CRH, Fonpel, Carel-Mudel)</t>
  </si>
  <si>
    <t>Institutions de prévoyance</t>
  </si>
  <si>
    <t>Montants des prestations au titre de la retraite supplémentaire</t>
  </si>
  <si>
    <t>Évolution de la part des bénéficiaires d'une rente viagère (hors réversion) issue d'un produit de retraite supplémentaire parmi l'ensemble des retraités</t>
  </si>
  <si>
    <t>2017/2018</t>
  </si>
  <si>
    <t>2017/
2018</t>
  </si>
  <si>
    <t>2018</t>
  </si>
  <si>
    <t>2017-2018</t>
  </si>
  <si>
    <t>30-G1</t>
  </si>
  <si>
    <t>30-G2</t>
  </si>
  <si>
    <t>31-G3</t>
  </si>
  <si>
    <t>31-G4</t>
  </si>
  <si>
    <t>31-G5</t>
  </si>
  <si>
    <t>31-G6</t>
  </si>
  <si>
    <t>31-G7</t>
  </si>
  <si>
    <t>- Numéro de la fiche de l'ouvrage 2020 dans laquelle l'illustration se trouvera</t>
  </si>
  <si>
    <t>Inflation</t>
  </si>
  <si>
    <t>Ensemble des retraités de droits
directs ou de droits dérivés</t>
  </si>
  <si>
    <t>PER individuel</t>
  </si>
  <si>
    <t>• Contrats à cotisations définies</t>
  </si>
  <si>
    <t>• Contrats à prestations définies</t>
  </si>
  <si>
    <t>PER entreprise collectif</t>
  </si>
  <si>
    <t>PER entreprise obligatoire</t>
  </si>
  <si>
    <t>• Produits pour les non-salariés</t>
  </si>
  <si>
    <t>2018/
2019</t>
  </si>
  <si>
    <t>2019</t>
  </si>
  <si>
    <t>Nombre de cotisants  au 31 décembre (en milliers)</t>
  </si>
  <si>
    <t>2018-2019</t>
  </si>
  <si>
    <t>2014-2019</t>
  </si>
  <si>
    <r>
      <t xml:space="preserve">Dispositifs gérés en 2019 par les : </t>
    </r>
    <r>
      <rPr>
        <sz val="8"/>
        <color indexed="8"/>
        <rFont val="Arial"/>
        <family val="2"/>
      </rPr>
      <t>(en % du nombre d'adhérents)</t>
    </r>
  </si>
  <si>
    <t>Fond de retraite professionnelle supplémentaire</t>
  </si>
  <si>
    <r>
      <t xml:space="preserve">Evolution
2018-2019 </t>
    </r>
    <r>
      <rPr>
        <sz val="8"/>
        <rFont val="Arial"/>
        <family val="2"/>
      </rPr>
      <t>(en %)</t>
    </r>
  </si>
  <si>
    <r>
      <t xml:space="preserve">Evolution 
2018-2019 </t>
    </r>
    <r>
      <rPr>
        <sz val="8"/>
        <rFont val="Arial"/>
        <family val="2"/>
      </rPr>
      <t xml:space="preserve">(en %)
</t>
    </r>
    <r>
      <rPr>
        <i/>
        <sz val="8"/>
        <rFont val="Arial"/>
        <family val="2"/>
      </rPr>
      <t>en euros constants</t>
    </r>
  </si>
  <si>
    <t>Part des prestations versées en 2019 selon le type de versement (en %)</t>
  </si>
  <si>
    <r>
      <t xml:space="preserve">Montant individuel moyen 
de la rente viagère annuelle 
</t>
    </r>
    <r>
      <rPr>
        <sz val="8"/>
        <rFont val="Arial"/>
        <family val="2"/>
      </rPr>
      <t>(en euros)</t>
    </r>
  </si>
  <si>
    <t>2018/2019</t>
  </si>
  <si>
    <t>Dispositifs gérés en 2019 selon le type d'organisme</t>
  </si>
  <si>
    <t>Fonds de retraite professionnelle supplémentaire</t>
  </si>
  <si>
    <r>
      <t xml:space="preserve">Evolution 
2017-2018 </t>
    </r>
    <r>
      <rPr>
        <sz val="8"/>
        <rFont val="Arial"/>
        <family val="2"/>
      </rPr>
      <t xml:space="preserve">(en %)
</t>
    </r>
    <r>
      <rPr>
        <i/>
        <sz val="8"/>
        <rFont val="Arial"/>
        <family val="2"/>
      </rPr>
      <t>en euros constants</t>
    </r>
  </si>
  <si>
    <r>
      <t xml:space="preserve">Poids du produit dans l'ensemble des prestations versées sous forme de rente viagère 
</t>
    </r>
    <r>
      <rPr>
        <sz val="8"/>
        <rFont val="Arial"/>
        <family val="2"/>
      </rPr>
      <t>(en %)</t>
    </r>
  </si>
  <si>
    <r>
      <t xml:space="preserve">Nombre de bénéficiaires 
de VFU 
</t>
    </r>
    <r>
      <rPr>
        <sz val="8"/>
        <rFont val="Arial"/>
        <family val="2"/>
      </rPr>
      <t>(en milliers)</t>
    </r>
  </si>
  <si>
    <r>
      <t>Montant moyen individuel du VFU</t>
    </r>
    <r>
      <rPr>
        <sz val="8"/>
        <rFont val="Arial"/>
        <family val="2"/>
      </rPr>
      <t xml:space="preserve"> (en euros)</t>
    </r>
  </si>
  <si>
    <r>
      <t>Nombre de bénéficiaires 
d'une sortie en capital</t>
    </r>
    <r>
      <rPr>
        <sz val="8"/>
        <rFont val="Arial"/>
        <family val="2"/>
      </rPr>
      <t xml:space="preserve"> (en milliers)</t>
    </r>
  </si>
  <si>
    <r>
      <t>Montant moyen individuel de la sortie  en capital</t>
    </r>
    <r>
      <rPr>
        <sz val="8"/>
        <rFont val="Arial"/>
        <family val="2"/>
      </rPr>
      <t xml:space="preserve"> (en euros)</t>
    </r>
  </si>
  <si>
    <t>PERE</t>
  </si>
  <si>
    <r>
      <t>Autres contrats souscrits individuellement</t>
    </r>
    <r>
      <rPr>
        <vertAlign val="superscript"/>
        <sz val="8"/>
        <color indexed="8"/>
        <rFont val="Arial"/>
        <family val="2"/>
      </rPr>
      <t>1</t>
    </r>
  </si>
  <si>
    <r>
      <t>Perco</t>
    </r>
    <r>
      <rPr>
        <vertAlign val="superscript"/>
        <sz val="8"/>
        <color indexed="8"/>
        <rFont val="Arial"/>
        <family val="2"/>
      </rPr>
      <t>2</t>
    </r>
  </si>
  <si>
    <t>Nombre d’adhérents au 31 décembre (en milliers)</t>
  </si>
  <si>
    <r>
      <t>Ensemble des dispositifs</t>
    </r>
    <r>
      <rPr>
        <b/>
        <vertAlign val="superscript"/>
        <sz val="8"/>
        <color indexed="8"/>
        <rFont val="Arial"/>
        <family val="2"/>
      </rPr>
      <t>4</t>
    </r>
  </si>
  <si>
    <t>Souscriptions individuelles</t>
  </si>
  <si>
    <t>Souscriptions collectives</t>
  </si>
  <si>
    <t>Contrats des exploitants agricoles</t>
  </si>
  <si>
    <t>PER d'entreprise collectif</t>
  </si>
  <si>
    <t>PER d'entreprise obligatoire</t>
  </si>
  <si>
    <t>Contrats relevant de l'article 82 du CGI</t>
  </si>
  <si>
    <r>
      <t>Contrats relevant de l'article 83 du CGI</t>
    </r>
    <r>
      <rPr>
        <vertAlign val="superscript"/>
        <sz val="8"/>
        <color indexed="8"/>
        <rFont val="Arial"/>
        <family val="2"/>
      </rPr>
      <t xml:space="preserve"> 3</t>
    </r>
  </si>
  <si>
    <t>Contrats relevant de l'article 39 du CGI</t>
  </si>
  <si>
    <t xml:space="preserve">Contrat des exploitants agricoles </t>
  </si>
  <si>
    <r>
      <t>Ensemble des dispositifs</t>
    </r>
    <r>
      <rPr>
        <b/>
        <vertAlign val="superscript"/>
        <sz val="10"/>
        <rFont val="Times New Roman"/>
        <family val="1"/>
      </rPr>
      <t>3</t>
    </r>
  </si>
  <si>
    <r>
      <t>PER d'entreprise obligatoire et article 83</t>
    </r>
    <r>
      <rPr>
        <vertAlign val="superscript"/>
        <sz val="9"/>
        <rFont val="Times New Roman"/>
        <family val="1"/>
      </rPr>
      <t>2</t>
    </r>
  </si>
  <si>
    <r>
      <t>PER individuel, PERP et Madelin</t>
    </r>
    <r>
      <rPr>
        <vertAlign val="superscript"/>
        <sz val="9"/>
        <rFont val="Times New Roman"/>
        <family val="1"/>
      </rPr>
      <t>1</t>
    </r>
  </si>
  <si>
    <r>
      <t>PER individuel, PERP et Madelin</t>
    </r>
    <r>
      <rPr>
        <vertAlign val="superscript"/>
        <sz val="8"/>
        <rFont val="Times New Roman"/>
        <family val="1"/>
      </rPr>
      <t>1</t>
    </r>
  </si>
  <si>
    <r>
      <t>PER d'entreprise obligatoire et article 83</t>
    </r>
    <r>
      <rPr>
        <vertAlign val="superscript"/>
        <sz val="8"/>
        <rFont val="Times New Roman"/>
        <family val="1"/>
      </rPr>
      <t>2</t>
    </r>
  </si>
  <si>
    <t>Contrats à prestations définies (articles 39)</t>
  </si>
  <si>
    <t>Ensemble des retraités de droits directs ou dérivés</t>
  </si>
  <si>
    <t>Moins de 500 euros</t>
  </si>
  <si>
    <t>500 à 999 euros</t>
  </si>
  <si>
    <t>1 000 à 1 999 euros</t>
  </si>
  <si>
    <t>2 000 à 4 999 euros</t>
  </si>
  <si>
    <t>5 000 euros ou plus</t>
  </si>
  <si>
    <t>Première mise en ligne : février 2021</t>
  </si>
  <si>
    <t>Données jusqu'au 31 décembre 2019</t>
  </si>
  <si>
    <t>Ce fichier présente les données qui seront diffusées dans les fiches 29 à 31 de l'édition 2021 du Panorama sur les retraités et les retraites avec, pour certains tableaux, les séries historiques correspondantes.</t>
  </si>
  <si>
    <t>29-T1</t>
  </si>
  <si>
    <t>29-T2</t>
  </si>
  <si>
    <t>29-T3</t>
  </si>
  <si>
    <t>29-G1</t>
  </si>
  <si>
    <t>29-G2</t>
  </si>
  <si>
    <t>30-G3</t>
  </si>
  <si>
    <t>30-G4</t>
  </si>
  <si>
    <t>30-G5</t>
  </si>
  <si>
    <t>30-G6</t>
  </si>
  <si>
    <t>31-G1&amp;G2</t>
  </si>
  <si>
    <t>Tableau 1. Montants des versements effectués au titre de la retraite supplémentaire</t>
  </si>
  <si>
    <t xml:space="preserve">Tableau 2. Montants des prestations au titre de la retraite supplémentaire </t>
  </si>
  <si>
    <t xml:space="preserve">Tableau 3. Montants des provisions mathématiques au titre de la retraite supplémentaire </t>
  </si>
  <si>
    <t>Graphique 1. Répartition des masses de cotisations, prestations et provisions mathématiques, au titre de la retraite supplémentaire en fontion du type d'organisme</t>
  </si>
  <si>
    <t>Graphique 2. Part de la retraite supplémentaire dans l'ensemble des régimes de retraite (obligatoire et facultative)</t>
  </si>
  <si>
    <t>Tableau 1. Adhérents aux dispositifs de retraite supplémentaire</t>
  </si>
  <si>
    <t>Tableau 1. Cotisants aux dispositifs de retraite supplémentaire</t>
  </si>
  <si>
    <t>Cotisants aux dispositifs de retraite supplémentaire</t>
  </si>
  <si>
    <t>30-G1comp.</t>
  </si>
  <si>
    <t>Graphique 2. Répartition par âge parmi les adhérents (nouveaux adhérents inclus) à un contrat de retraite supplémentaire (hors « articles 82 et 39 »)</t>
  </si>
  <si>
    <t>Répartition par âge parmi les adhérents (nouveaux adhérents inclus) à un contrat de retraite supplémentaire (hors « articles 82 et 39 »)</t>
  </si>
  <si>
    <t>Graphique 3. Évolution de la répartition des nouveaux adhérents à un produit de retraite supplémentaire par classes d'âge</t>
  </si>
  <si>
    <t>Évolution de la répartition des nouveaux adhérents à un produit de retraite supplémentaire par classes d'âge</t>
  </si>
  <si>
    <t>Graphique 4. Les adhérents à un produit de retraite supplémentaire en 2019 par sexe, selon les dispositifs</t>
  </si>
  <si>
    <t>Les adhérents à un produit de retraite supplémentaire en 2019 par sexe, selon les dispositifs</t>
  </si>
  <si>
    <t>Graphique 5. Part des cotisants à un produit de retraite supplémentaire en 2019 selon la tranche annuelle de versement (hors « art. 82 et 39 »)</t>
  </si>
  <si>
    <t>Part des cotisants à un produit de retraite supplémentaire en 2019 selon la tranche annuelle de versement (hors « art. 82 et 39 »)</t>
  </si>
  <si>
    <t>Graphique 6. Montant de la cotisation annuelle moyenne versée par type de contrat de retraite supplémentaire</t>
  </si>
  <si>
    <t>Graphique 2. Bénéficiaires de rentes viagères perçues en 2019 par tranche de rente annuelle</t>
  </si>
  <si>
    <t>Bénéficiaires de rentes viagères perçues en 2019 par tranche de rente annuelle</t>
  </si>
  <si>
    <t>Graphique 5. Évolution de la part des bénéficiaires d'une rente viagère (hors réversion) issue d'un produit de retraite supplémentaire parmi l'ensemble des retraités</t>
  </si>
  <si>
    <t>Graphique 6. Bénéficiaires de rentes viagères en 2019 par tranche d'âge selon le dispositif</t>
  </si>
  <si>
    <t>Bénéficiaires de rentes viagères en 2019 par tranche d'âge selon le dispositif</t>
  </si>
  <si>
    <t>Graphique 7. Bénéficiaires de rentes en 2019 par sexe selon les dispositifs</t>
  </si>
  <si>
    <t>Bénéficiaires de rentes en 2019 par sexe selon les dispositifs</t>
  </si>
  <si>
    <t>Les cotisations et les prestations sont converties en euros constants en utilisant l'indice des prix en glissement annuel.</t>
  </si>
  <si>
    <t>Bénéficiaires d'une rente et montants moyens des prestations annuelles de retraite supplémentaire facultative de 2009 à 2019</t>
  </si>
  <si>
    <t>Graphiques 1 et 2. Bénéficiaires d'une rente et montants moyens des prestations annuelles de retraite supplémentaire facultative de 2009 à 2019</t>
  </si>
  <si>
    <t>Nature de la rente viagère en fonction du type de contrat en 2019</t>
  </si>
  <si>
    <t>Graphique 4. Nature de la rente viagère en fonction du type de contrat en 2019</t>
  </si>
  <si>
    <r>
      <t xml:space="preserve">Évolutions effectifs de cotisants
</t>
    </r>
    <r>
      <rPr>
        <sz val="8"/>
        <color indexed="8"/>
        <rFont val="Arial"/>
        <family val="2"/>
      </rPr>
      <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</si>
</sst>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 _€_-;\-* #,##0.00\ _€_-;_-* &quot;-&quot;??\ _€_-;_-@_-"/>
    <numFmt numFmtId="165" formatCode="_-* #,##0\ _€_-;\-* #,##0\ _€_-;_-* &quot;-&quot;??\ _€_-;_-@_-"/>
    <numFmt numFmtId="166" formatCode="0.0%"/>
    <numFmt numFmtId="167" formatCode="0.0"/>
    <numFmt numFmtId="168" formatCode="_-* #,##0.0\ _€_-;\-* #,##0.0\ _€_-;_-* &quot;-&quot;?\ _€_-;_-@_-"/>
    <numFmt numFmtId="169" formatCode="0.0000"/>
    <numFmt numFmtId="170" formatCode="#,##0.0"/>
    <numFmt numFmtId="171" formatCode="#,##0&quot; &quot;"/>
    <numFmt numFmtId="172" formatCode="#,##0&quot;        &quot;"/>
    <numFmt numFmtId="173" formatCode="#,##0&quot;  &quot;"/>
    <numFmt numFmtId="174" formatCode="#,##0_ ;\-#,##0\ "/>
    <numFmt numFmtId="175" formatCode="#,##0.0&quot;  &quot;"/>
    <numFmt numFmtId="176" formatCode="#,##0.00&quot;  &quot;"/>
    <numFmt numFmtId="177" formatCode="#,##0.0&quot; &quot;"/>
    <numFmt numFmtId="178" formatCode="#,##0.000000&quot; &quot;"/>
  </numFmts>
  <fonts count="38" x14ac:knownFonts="1">
    <font>
      <sz val="10"/>
      <name val="Arial"/>
    </font>
    <font>
      <sz val="10"/>
      <name val="Arial"/>
    </font>
    <font>
      <u/>
      <sz val="10"/>
      <color indexed="30"/>
      <name val="Arial"/>
      <family val="2"/>
    </font>
    <font>
      <sz val="8"/>
      <name val="Arial"/>
      <family val="2"/>
    </font>
    <font>
      <b/>
      <sz val="8"/>
      <color indexed="8"/>
      <name val="Arial"/>
      <family val="2"/>
    </font>
    <font>
      <sz val="8"/>
      <color indexed="8"/>
      <name val="Arial"/>
      <family val="2"/>
    </font>
    <font>
      <sz val="10"/>
      <name val="Arial"/>
      <family val="2"/>
    </font>
    <font>
      <i/>
      <sz val="8"/>
      <color indexed="8"/>
      <name val="Arial"/>
      <family val="2"/>
    </font>
    <font>
      <b/>
      <i/>
      <sz val="8"/>
      <color indexed="8"/>
      <name val="Arial"/>
      <family val="2"/>
    </font>
    <font>
      <vertAlign val="superscript"/>
      <sz val="8"/>
      <color indexed="8"/>
      <name val="Arial"/>
      <family val="2"/>
    </font>
    <font>
      <b/>
      <sz val="8"/>
      <name val="Arial"/>
      <family val="2"/>
    </font>
    <font>
      <b/>
      <vertAlign val="superscript"/>
      <sz val="8"/>
      <color indexed="8"/>
      <name val="Arial"/>
      <family val="2"/>
    </font>
    <font>
      <b/>
      <sz val="10"/>
      <name val="Arial"/>
      <family val="2"/>
    </font>
    <font>
      <sz val="10"/>
      <name val="Arial"/>
      <family val="2"/>
    </font>
    <font>
      <i/>
      <sz val="8"/>
      <name val="Arial"/>
      <family val="2"/>
    </font>
    <font>
      <sz val="10"/>
      <name val="Times New Roman"/>
      <family val="1"/>
    </font>
    <font>
      <sz val="9"/>
      <name val="Times New Roman"/>
      <family val="1"/>
    </font>
    <font>
      <vertAlign val="superscript"/>
      <sz val="9"/>
      <name val="Times New Roman"/>
      <family val="1"/>
    </font>
    <font>
      <b/>
      <sz val="10"/>
      <name val="Times New Roman"/>
      <family val="1"/>
    </font>
    <font>
      <b/>
      <vertAlign val="superscript"/>
      <sz val="10"/>
      <name val="Times New Roman"/>
      <family val="1"/>
    </font>
    <font>
      <b/>
      <sz val="8"/>
      <name val="Times New Roman"/>
      <family val="1"/>
    </font>
    <font>
      <sz val="8"/>
      <name val="Times New Roman"/>
      <family val="1"/>
    </font>
    <font>
      <vertAlign val="superscript"/>
      <sz val="8"/>
      <name val="Times New Roman"/>
      <family val="1"/>
    </font>
    <font>
      <sz val="10"/>
      <name val="Arial"/>
    </font>
    <font>
      <sz val="10"/>
      <color rgb="FF003399"/>
      <name val="Arial"/>
      <family val="2"/>
    </font>
    <font>
      <sz val="8"/>
      <color theme="0" tint="-0.34998626667073579"/>
      <name val="Arial"/>
      <family val="2"/>
    </font>
    <font>
      <b/>
      <sz val="8"/>
      <color theme="0" tint="-0.34998626667073579"/>
      <name val="Arial"/>
      <family val="2"/>
    </font>
    <font>
      <b/>
      <sz val="14"/>
      <color theme="4"/>
      <name val="Arial"/>
      <family val="2"/>
    </font>
    <font>
      <b/>
      <sz val="11"/>
      <color theme="4"/>
      <name val="Arial"/>
      <family val="2"/>
    </font>
    <font>
      <sz val="10"/>
      <color theme="4"/>
      <name val="Arial"/>
      <family val="2"/>
    </font>
    <font>
      <b/>
      <sz val="8"/>
      <color theme="1"/>
      <name val="Arial"/>
      <family val="2"/>
    </font>
    <font>
      <b/>
      <sz val="8"/>
      <color rgb="FF000000"/>
      <name val="Arial"/>
      <family val="2"/>
    </font>
    <font>
      <sz val="8"/>
      <color rgb="FF000000"/>
      <name val="Arial"/>
      <family val="2"/>
    </font>
    <font>
      <i/>
      <sz val="8"/>
      <color rgb="FF000000"/>
      <name val="Arial"/>
      <family val="2"/>
    </font>
    <font>
      <sz val="8"/>
      <color theme="1"/>
      <name val="Arial"/>
      <family val="2"/>
    </font>
    <font>
      <sz val="8"/>
      <color theme="1" tint="0.499984740745262"/>
      <name val="Arial"/>
      <family val="2"/>
    </font>
    <font>
      <sz val="8"/>
      <color rgb="FFFF0000"/>
      <name val="Arial"/>
      <family val="2"/>
    </font>
    <font>
      <sz val="10"/>
      <color rgb="FFFF0000"/>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D7E4BC"/>
        <bgColor indexed="64"/>
      </patternFill>
    </fill>
    <fill>
      <patternFill patternType="solid">
        <fgColor theme="4"/>
        <bgColor indexed="64"/>
      </patternFill>
    </fill>
    <fill>
      <patternFill patternType="solid">
        <fgColor rgb="FFFFFF00"/>
        <bgColor indexed="64"/>
      </patternFill>
    </fill>
    <fill>
      <patternFill patternType="solid">
        <fgColor rgb="FFD8E4BC"/>
        <bgColor rgb="FF000000"/>
      </patternFill>
    </fill>
    <fill>
      <patternFill patternType="solid">
        <fgColor rgb="FFEBF1DE"/>
        <bgColor rgb="FF000000"/>
      </patternFill>
    </fill>
    <fill>
      <patternFill patternType="solid">
        <fgColor theme="0" tint="-0.249977111117893"/>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style="mediumDashed">
        <color indexed="64"/>
      </right>
      <top style="hair">
        <color indexed="64"/>
      </top>
      <bottom style="hair">
        <color indexed="64"/>
      </bottom>
      <diagonal/>
    </border>
    <border>
      <left style="hair">
        <color indexed="64"/>
      </left>
      <right style="mediumDashed">
        <color indexed="64"/>
      </right>
      <top style="hair">
        <color indexed="64"/>
      </top>
      <bottom/>
      <diagonal/>
    </border>
    <border>
      <left style="hair">
        <color indexed="64"/>
      </left>
      <right style="mediumDashed">
        <color indexed="64"/>
      </right>
      <top/>
      <bottom/>
      <diagonal/>
    </border>
    <border>
      <left style="mediumDashed">
        <color indexed="64"/>
      </left>
      <right style="hair">
        <color indexed="64"/>
      </right>
      <top style="hair">
        <color indexed="64"/>
      </top>
      <bottom/>
      <diagonal/>
    </border>
    <border>
      <left style="mediumDashed">
        <color indexed="64"/>
      </left>
      <right style="hair">
        <color indexed="64"/>
      </right>
      <top style="hair">
        <color indexed="64"/>
      </top>
      <bottom style="hair">
        <color indexed="64"/>
      </bottom>
      <diagonal/>
    </border>
    <border>
      <left style="mediumDashed">
        <color indexed="64"/>
      </left>
      <right style="hair">
        <color indexed="64"/>
      </right>
      <top/>
      <bottom/>
      <diagonal/>
    </border>
    <border>
      <left style="mediumDashed">
        <color indexed="64"/>
      </left>
      <right/>
      <top style="hair">
        <color indexed="64"/>
      </top>
      <bottom/>
      <diagonal/>
    </border>
    <border>
      <left style="mediumDashed">
        <color indexed="64"/>
      </left>
      <right/>
      <top style="hair">
        <color indexed="64"/>
      </top>
      <bottom style="hair">
        <color indexed="64"/>
      </bottom>
      <diagonal/>
    </border>
    <border>
      <left style="mediumDashed">
        <color indexed="64"/>
      </left>
      <right/>
      <top/>
      <bottom/>
      <diagonal/>
    </border>
    <border>
      <left style="hair">
        <color indexed="64"/>
      </left>
      <right style="hair">
        <color indexed="64"/>
      </right>
      <top/>
      <bottom style="hair">
        <color indexed="64"/>
      </bottom>
      <diagonal/>
    </border>
  </borders>
  <cellStyleXfs count="1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164" fontId="6" fillId="0" borderId="0" applyFont="0" applyFill="0" applyBorder="0" applyAlignment="0" applyProtection="0"/>
    <xf numFmtId="164" fontId="13" fillId="0" borderId="0" applyFont="0" applyFill="0" applyBorder="0" applyAlignment="0" applyProtection="0"/>
    <xf numFmtId="164" fontId="6" fillId="0" borderId="0" applyFont="0" applyFill="0" applyBorder="0" applyAlignment="0" applyProtection="0"/>
    <xf numFmtId="164" fontId="23" fillId="0" borderId="0" applyFont="0" applyFill="0" applyBorder="0" applyAlignment="0" applyProtection="0"/>
    <xf numFmtId="0" fontId="6" fillId="0" borderId="0"/>
    <xf numFmtId="9" fontId="1"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cellStyleXfs>
  <cellXfs count="517">
    <xf numFmtId="0" fontId="0" fillId="0" borderId="0" xfId="0"/>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165" fontId="5" fillId="0" borderId="0" xfId="2" applyNumberFormat="1" applyFont="1" applyFill="1" applyBorder="1" applyAlignment="1">
      <alignmen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165" fontId="5" fillId="0" borderId="0" xfId="0" applyNumberFormat="1" applyFont="1" applyFill="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9" fontId="5" fillId="0" borderId="0" xfId="0" applyNumberFormat="1" applyFont="1" applyFill="1" applyBorder="1" applyAlignment="1">
      <alignment vertical="center"/>
    </xf>
    <xf numFmtId="165" fontId="5" fillId="0" borderId="0" xfId="2" applyNumberFormat="1" applyFont="1" applyFill="1" applyAlignment="1">
      <alignment vertical="center"/>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9" fontId="5" fillId="0" borderId="0" xfId="8"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9" fontId="5" fillId="0" borderId="0" xfId="0" applyNumberFormat="1" applyFont="1" applyFill="1" applyBorder="1" applyAlignment="1">
      <alignment horizontal="center" vertical="center"/>
    </xf>
    <xf numFmtId="9" fontId="5" fillId="0" borderId="0" xfId="8" applyFont="1" applyFill="1" applyAlignment="1">
      <alignment vertical="center"/>
    </xf>
    <xf numFmtId="0" fontId="4" fillId="0" borderId="0" xfId="0" applyFont="1" applyFill="1" applyBorder="1" applyAlignment="1">
      <alignment horizontal="left" vertical="center" wrapText="1"/>
    </xf>
    <xf numFmtId="0" fontId="5" fillId="0" borderId="0" xfId="0" applyFont="1" applyFill="1" applyAlignment="1">
      <alignment horizontal="right" vertical="center"/>
    </xf>
    <xf numFmtId="0" fontId="7" fillId="0" borderId="0" xfId="0" applyFont="1" applyFill="1" applyAlignment="1">
      <alignment vertical="center"/>
    </xf>
    <xf numFmtId="0" fontId="4" fillId="0" borderId="0" xfId="0" applyFont="1" applyFill="1" applyBorder="1" applyAlignment="1">
      <alignment vertical="center"/>
    </xf>
    <xf numFmtId="9" fontId="5" fillId="0" borderId="0" xfId="0" applyNumberFormat="1" applyFont="1" applyFill="1" applyAlignment="1">
      <alignment vertical="center"/>
    </xf>
    <xf numFmtId="10" fontId="5" fillId="0" borderId="0" xfId="0" applyNumberFormat="1" applyFont="1" applyFill="1" applyAlignment="1">
      <alignment vertical="center"/>
    </xf>
    <xf numFmtId="0" fontId="4" fillId="0" borderId="0" xfId="0" applyFont="1" applyFill="1" applyBorder="1" applyAlignment="1">
      <alignment horizontal="right" vertical="center"/>
    </xf>
    <xf numFmtId="1" fontId="5" fillId="0" borderId="0" xfId="8" applyNumberFormat="1" applyFont="1" applyFill="1" applyBorder="1" applyAlignment="1">
      <alignment vertical="center"/>
    </xf>
    <xf numFmtId="0" fontId="5" fillId="0" borderId="0" xfId="0"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9" fontId="5" fillId="0" borderId="0" xfId="8"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2" fontId="5" fillId="0" borderId="0" xfId="0" applyNumberFormat="1" applyFont="1" applyFill="1" applyAlignment="1">
      <alignment vertical="center"/>
    </xf>
    <xf numFmtId="173" fontId="5" fillId="0" borderId="2" xfId="0" applyNumberFormat="1" applyFont="1" applyFill="1" applyBorder="1" applyAlignment="1">
      <alignment horizontal="right" vertical="center"/>
    </xf>
    <xf numFmtId="173" fontId="5" fillId="0" borderId="3" xfId="0" applyNumberFormat="1" applyFont="1" applyFill="1" applyBorder="1" applyAlignment="1">
      <alignment horizontal="right" vertical="center"/>
    </xf>
    <xf numFmtId="0" fontId="5" fillId="0" borderId="0" xfId="0" applyFont="1" applyFill="1" applyBorder="1" applyAlignment="1">
      <alignment horizontal="right" vertical="center"/>
    </xf>
    <xf numFmtId="1" fontId="5"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Alignment="1">
      <alignment vertical="center" wrapText="1"/>
    </xf>
    <xf numFmtId="0" fontId="4" fillId="0" borderId="4" xfId="0" applyFont="1" applyFill="1" applyBorder="1" applyAlignment="1">
      <alignment horizontal="right" vertical="center"/>
    </xf>
    <xf numFmtId="0" fontId="5" fillId="0" borderId="0" xfId="2" applyNumberFormat="1" applyFont="1" applyFill="1" applyBorder="1" applyAlignment="1">
      <alignment horizontal="right" vertical="center"/>
    </xf>
    <xf numFmtId="0" fontId="5" fillId="0" borderId="1" xfId="0" applyFont="1" applyFill="1" applyBorder="1" applyAlignment="1">
      <alignment horizontal="left" vertical="center" wrapText="1"/>
    </xf>
    <xf numFmtId="1" fontId="5" fillId="0" borderId="0" xfId="8" applyNumberFormat="1" applyFont="1" applyFill="1" applyBorder="1" applyAlignment="1">
      <alignment horizontal="center" vertical="center"/>
    </xf>
    <xf numFmtId="0" fontId="7" fillId="0" borderId="0" xfId="0" applyFont="1" applyFill="1" applyBorder="1" applyAlignment="1">
      <alignment horizontal="right" vertical="center"/>
    </xf>
    <xf numFmtId="166" fontId="5" fillId="0" borderId="0" xfId="8" applyNumberFormat="1" applyFont="1" applyFill="1" applyAlignment="1">
      <alignment vertical="center"/>
    </xf>
    <xf numFmtId="4" fontId="7"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1" fontId="5" fillId="0" borderId="0" xfId="0" applyNumberFormat="1" applyFont="1" applyFill="1" applyAlignment="1">
      <alignment vertical="center"/>
    </xf>
    <xf numFmtId="166" fontId="5" fillId="0" borderId="0" xfId="0" applyNumberFormat="1" applyFont="1" applyFill="1" applyAlignment="1">
      <alignment vertical="center"/>
    </xf>
    <xf numFmtId="1" fontId="4" fillId="0" borderId="0" xfId="8" applyNumberFormat="1" applyFont="1" applyFill="1" applyBorder="1" applyAlignment="1">
      <alignment vertical="center"/>
    </xf>
    <xf numFmtId="0" fontId="5" fillId="0" borderId="0" xfId="0" quotePrefix="1" applyFont="1" applyFill="1" applyBorder="1" applyAlignment="1">
      <alignment vertical="center"/>
    </xf>
    <xf numFmtId="0" fontId="5" fillId="0" borderId="0" xfId="0" quotePrefix="1" applyFont="1" applyFill="1" applyBorder="1" applyAlignment="1">
      <alignment horizontal="center" vertical="center"/>
    </xf>
    <xf numFmtId="9" fontId="5" fillId="0" borderId="0" xfId="8" quotePrefix="1" applyFont="1" applyFill="1" applyBorder="1" applyAlignment="1">
      <alignment vertical="center"/>
    </xf>
    <xf numFmtId="1" fontId="5" fillId="0" borderId="0" xfId="0" applyNumberFormat="1" applyFont="1" applyFill="1" applyBorder="1" applyAlignment="1">
      <alignment horizontal="right" vertical="center"/>
    </xf>
    <xf numFmtId="1" fontId="5" fillId="0" borderId="0" xfId="0" quotePrefix="1" applyNumberFormat="1" applyFont="1" applyFill="1" applyBorder="1" applyAlignment="1">
      <alignment vertical="center"/>
    </xf>
    <xf numFmtId="1" fontId="5" fillId="0" borderId="0" xfId="0" quotePrefix="1" applyNumberFormat="1" applyFont="1" applyFill="1" applyBorder="1" applyAlignment="1">
      <alignment horizontal="center" vertical="center"/>
    </xf>
    <xf numFmtId="168" fontId="5" fillId="0" borderId="0" xfId="0" applyNumberFormat="1" applyFont="1" applyFill="1" applyAlignment="1">
      <alignment vertical="center"/>
    </xf>
    <xf numFmtId="174" fontId="5" fillId="0" borderId="0" xfId="7" applyNumberFormat="1" applyFont="1" applyFill="1" applyBorder="1" applyAlignment="1">
      <alignment horizontal="center" vertical="center"/>
    </xf>
    <xf numFmtId="167" fontId="5" fillId="0" borderId="0" xfId="0" applyNumberFormat="1" applyFont="1" applyFill="1" applyAlignment="1">
      <alignment vertical="center"/>
    </xf>
    <xf numFmtId="3" fontId="5" fillId="0" borderId="0" xfId="0" applyNumberFormat="1" applyFont="1" applyFill="1" applyAlignment="1">
      <alignment vertical="center"/>
    </xf>
    <xf numFmtId="165" fontId="5" fillId="0" borderId="0" xfId="3" applyNumberFormat="1" applyFont="1" applyFill="1" applyBorder="1" applyAlignment="1">
      <alignment horizontal="right" vertical="center" wrapText="1"/>
    </xf>
    <xf numFmtId="1" fontId="4" fillId="0" borderId="0" xfId="0" applyNumberFormat="1" applyFont="1" applyFill="1" applyBorder="1" applyAlignment="1">
      <alignment vertical="center"/>
    </xf>
    <xf numFmtId="0" fontId="5" fillId="0" borderId="0" xfId="7" applyFont="1" applyFill="1" applyBorder="1" applyAlignment="1">
      <alignment vertical="center"/>
    </xf>
    <xf numFmtId="165" fontId="5" fillId="0" borderId="0" xfId="3" applyNumberFormat="1" applyFont="1" applyFill="1" applyBorder="1" applyAlignment="1">
      <alignment horizontal="right" vertical="center"/>
    </xf>
    <xf numFmtId="0" fontId="5" fillId="0" borderId="0" xfId="7" applyFont="1" applyFill="1" applyBorder="1" applyAlignment="1">
      <alignment vertical="center" wrapText="1"/>
    </xf>
    <xf numFmtId="0" fontId="5" fillId="0" borderId="0" xfId="7" applyFont="1" applyFill="1" applyBorder="1" applyAlignment="1">
      <alignment horizontal="left" vertical="center"/>
    </xf>
    <xf numFmtId="0" fontId="4" fillId="0" borderId="0" xfId="7" applyFont="1" applyFill="1" applyBorder="1" applyAlignment="1">
      <alignment vertical="center"/>
    </xf>
    <xf numFmtId="165" fontId="4" fillId="0" borderId="0" xfId="3" applyNumberFormat="1" applyFont="1" applyFill="1" applyBorder="1" applyAlignment="1">
      <alignment horizontal="right" vertical="center"/>
    </xf>
    <xf numFmtId="171" fontId="5" fillId="0" borderId="2" xfId="8" applyNumberFormat="1" applyFont="1" applyFill="1" applyBorder="1" applyAlignment="1">
      <alignment horizontal="center" vertical="center"/>
    </xf>
    <xf numFmtId="171" fontId="5" fillId="0" borderId="5" xfId="8" applyNumberFormat="1" applyFont="1" applyFill="1" applyBorder="1" applyAlignment="1">
      <alignment horizontal="center" vertical="center"/>
    </xf>
    <xf numFmtId="1" fontId="5" fillId="0" borderId="0" xfId="0" applyNumberFormat="1" applyFont="1" applyFill="1" applyBorder="1" applyAlignment="1">
      <alignment vertical="center" wrapText="1"/>
    </xf>
    <xf numFmtId="0" fontId="24" fillId="0" borderId="0" xfId="0" applyFont="1" applyFill="1" applyAlignment="1">
      <alignment vertical="top" wrapText="1"/>
    </xf>
    <xf numFmtId="0" fontId="7" fillId="0" borderId="0" xfId="0" applyFont="1" applyFill="1" applyAlignment="1">
      <alignment horizontal="right" vertical="center"/>
    </xf>
    <xf numFmtId="0" fontId="6" fillId="0" borderId="0" xfId="0" applyFont="1"/>
    <xf numFmtId="0" fontId="6" fillId="0" borderId="0" xfId="0" quotePrefix="1" applyFont="1"/>
    <xf numFmtId="0" fontId="5" fillId="0" borderId="5" xfId="0" applyFont="1" applyFill="1" applyBorder="1" applyAlignment="1">
      <alignment horizontal="left" vertical="center" indent="1"/>
    </xf>
    <xf numFmtId="0" fontId="5" fillId="0" borderId="2" xfId="0" applyFont="1" applyFill="1" applyBorder="1" applyAlignment="1">
      <alignment horizontal="left" vertical="center" wrapText="1" indent="1"/>
    </xf>
    <xf numFmtId="0" fontId="5" fillId="0" borderId="2" xfId="0" applyFont="1" applyFill="1" applyBorder="1" applyAlignment="1">
      <alignment horizontal="left" vertical="center" indent="1"/>
    </xf>
    <xf numFmtId="0" fontId="5" fillId="2" borderId="2" xfId="0" applyFont="1" applyFill="1" applyBorder="1" applyAlignment="1">
      <alignment vertical="center"/>
    </xf>
    <xf numFmtId="171" fontId="5" fillId="2" borderId="2" xfId="0" applyNumberFormat="1" applyFont="1" applyFill="1" applyBorder="1" applyAlignment="1">
      <alignment horizontal="center" vertical="center"/>
    </xf>
    <xf numFmtId="0" fontId="4" fillId="3" borderId="1" xfId="0" applyFont="1" applyFill="1" applyBorder="1" applyAlignment="1">
      <alignment vertical="center"/>
    </xf>
    <xf numFmtId="171" fontId="4" fillId="3" borderId="1" xfId="8" applyNumberFormat="1" applyFont="1" applyFill="1" applyBorder="1" applyAlignment="1">
      <alignment horizontal="center" vertical="center"/>
    </xf>
    <xf numFmtId="0" fontId="4" fillId="3" borderId="1" xfId="0" applyFont="1" applyFill="1" applyBorder="1" applyAlignment="1">
      <alignment vertical="center" wrapText="1"/>
    </xf>
    <xf numFmtId="171" fontId="4" fillId="3" borderId="1" xfId="0" applyNumberFormat="1" applyFont="1" applyFill="1" applyBorder="1" applyAlignment="1">
      <alignment horizontal="center" vertical="center"/>
    </xf>
    <xf numFmtId="0" fontId="4" fillId="3" borderId="5" xfId="0" applyFont="1" applyFill="1" applyBorder="1" applyAlignment="1">
      <alignment horizontal="center" vertical="center" wrapText="1"/>
    </xf>
    <xf numFmtId="173" fontId="4" fillId="3" borderId="6" xfId="0" applyNumberFormat="1" applyFont="1" applyFill="1" applyBorder="1" applyAlignment="1">
      <alignment horizontal="right" vertical="center"/>
    </xf>
    <xf numFmtId="173" fontId="4" fillId="2" borderId="2" xfId="0" applyNumberFormat="1" applyFont="1" applyFill="1" applyBorder="1" applyAlignment="1">
      <alignment horizontal="right" vertical="center"/>
    </xf>
    <xf numFmtId="173" fontId="4" fillId="2" borderId="3" xfId="0" applyNumberFormat="1" applyFont="1" applyFill="1" applyBorder="1" applyAlignment="1">
      <alignment horizontal="right" vertical="center"/>
    </xf>
    <xf numFmtId="1" fontId="3" fillId="0" borderId="2" xfId="0" applyNumberFormat="1" applyFont="1" applyFill="1" applyBorder="1" applyAlignment="1">
      <alignment horizontal="right" vertic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0" xfId="0" applyFont="1" applyBorder="1"/>
    <xf numFmtId="0" fontId="4" fillId="4" borderId="1" xfId="0" applyFont="1" applyFill="1" applyBorder="1" applyAlignment="1">
      <alignment horizontal="center" vertical="center" wrapText="1"/>
    </xf>
    <xf numFmtId="0" fontId="5" fillId="4" borderId="1" xfId="0" applyFont="1" applyFill="1" applyBorder="1" applyAlignment="1">
      <alignment vertical="center"/>
    </xf>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5" fillId="2" borderId="1" xfId="0" applyFont="1" applyFill="1" applyBorder="1" applyAlignment="1">
      <alignment horizontal="left" vertical="center"/>
    </xf>
    <xf numFmtId="0" fontId="4" fillId="4" borderId="1" xfId="0" applyFont="1" applyFill="1" applyBorder="1" applyAlignment="1">
      <alignment vertical="center" wrapText="1"/>
    </xf>
    <xf numFmtId="0" fontId="4" fillId="2" borderId="1" xfId="0" applyFont="1" applyFill="1" applyBorder="1" applyAlignment="1">
      <alignment vertical="center"/>
    </xf>
    <xf numFmtId="1" fontId="10" fillId="2"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169" fontId="5" fillId="0" borderId="0" xfId="0" applyNumberFormat="1" applyFont="1" applyFill="1" applyAlignment="1">
      <alignment vertical="center"/>
    </xf>
    <xf numFmtId="3" fontId="3" fillId="0" borderId="2" xfId="0" applyNumberFormat="1" applyFont="1" applyFill="1" applyBorder="1" applyAlignment="1">
      <alignment horizontal="right" vertical="center"/>
    </xf>
    <xf numFmtId="20" fontId="5" fillId="0" borderId="0" xfId="0" applyNumberFormat="1" applyFont="1" applyFill="1" applyAlignment="1">
      <alignment vertical="center"/>
    </xf>
    <xf numFmtId="171" fontId="5" fillId="0" borderId="0" xfId="0" applyNumberFormat="1" applyFont="1" applyFill="1" applyAlignment="1">
      <alignment vertical="center"/>
    </xf>
    <xf numFmtId="3" fontId="5" fillId="0" borderId="0" xfId="0" applyNumberFormat="1" applyFont="1" applyFill="1" applyAlignment="1">
      <alignment vertical="center" wrapText="1"/>
    </xf>
    <xf numFmtId="0" fontId="5" fillId="3"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vertical="center" wrapText="1"/>
    </xf>
    <xf numFmtId="171" fontId="25" fillId="0" borderId="2" xfId="8" applyNumberFormat="1" applyFont="1" applyFill="1" applyBorder="1" applyAlignment="1">
      <alignment horizontal="center" vertical="center"/>
    </xf>
    <xf numFmtId="0" fontId="3" fillId="0" borderId="0" xfId="7" applyFont="1"/>
    <xf numFmtId="2" fontId="3" fillId="0" borderId="0" xfId="7" applyNumberFormat="1" applyFont="1"/>
    <xf numFmtId="0" fontId="3" fillId="0" borderId="0" xfId="7" applyFont="1" applyFill="1"/>
    <xf numFmtId="0" fontId="3" fillId="0" borderId="0" xfId="7" applyFont="1" applyBorder="1"/>
    <xf numFmtId="0" fontId="10" fillId="0" borderId="0" xfId="7" applyFont="1" applyBorder="1"/>
    <xf numFmtId="1" fontId="3" fillId="0" borderId="0" xfId="7" applyNumberFormat="1" applyFont="1" applyBorder="1"/>
    <xf numFmtId="1" fontId="10" fillId="0" borderId="0" xfId="7" applyNumberFormat="1" applyFont="1" applyBorder="1"/>
    <xf numFmtId="166" fontId="3" fillId="0" borderId="0" xfId="7" applyNumberFormat="1" applyFont="1" applyBorder="1"/>
    <xf numFmtId="166" fontId="10" fillId="0" borderId="0" xfId="7" applyNumberFormat="1" applyFont="1" applyBorder="1"/>
    <xf numFmtId="173" fontId="10" fillId="3" borderId="6" xfId="0" applyNumberFormat="1" applyFont="1" applyFill="1" applyBorder="1" applyAlignment="1">
      <alignment horizontal="right" vertical="center"/>
    </xf>
    <xf numFmtId="173" fontId="3" fillId="0" borderId="3" xfId="0" applyNumberFormat="1" applyFont="1" applyFill="1" applyBorder="1" applyAlignment="1">
      <alignment horizontal="right" vertical="center"/>
    </xf>
    <xf numFmtId="173" fontId="10" fillId="2" borderId="2" xfId="0" applyNumberFormat="1" applyFont="1" applyFill="1" applyBorder="1" applyAlignment="1">
      <alignment horizontal="right" vertical="center"/>
    </xf>
    <xf numFmtId="173" fontId="3" fillId="0" borderId="2" xfId="0" applyNumberFormat="1" applyFont="1" applyFill="1" applyBorder="1" applyAlignment="1">
      <alignment horizontal="right" vertical="center"/>
    </xf>
    <xf numFmtId="173" fontId="10" fillId="2" borderId="3" xfId="0" applyNumberFormat="1" applyFont="1" applyFill="1" applyBorder="1" applyAlignment="1">
      <alignment horizontal="right" vertical="center"/>
    </xf>
    <xf numFmtId="173" fontId="25" fillId="0" borderId="2" xfId="0" applyNumberFormat="1" applyFont="1" applyFill="1" applyBorder="1" applyAlignment="1">
      <alignment horizontal="right" vertical="center"/>
    </xf>
    <xf numFmtId="0" fontId="6" fillId="0" borderId="0" xfId="7"/>
    <xf numFmtId="0" fontId="6" fillId="0" borderId="0" xfId="0" applyFont="1" applyFill="1"/>
    <xf numFmtId="0" fontId="4" fillId="0" borderId="8" xfId="0" applyFont="1" applyFill="1" applyBorder="1" applyAlignment="1">
      <alignment horizontal="left" vertical="center" wrapText="1"/>
    </xf>
    <xf numFmtId="0" fontId="4" fillId="0" borderId="8" xfId="0" applyFont="1" applyFill="1" applyBorder="1" applyAlignment="1">
      <alignment vertical="center"/>
    </xf>
    <xf numFmtId="0" fontId="4"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4" fillId="0" borderId="0" xfId="0" applyFont="1" applyFill="1" applyBorder="1" applyAlignment="1">
      <alignment vertical="center" wrapText="1"/>
    </xf>
    <xf numFmtId="3" fontId="5" fillId="0" borderId="0" xfId="0" applyNumberFormat="1" applyFont="1" applyFill="1" applyBorder="1" applyAlignment="1">
      <alignment horizontal="left" vertical="center"/>
    </xf>
    <xf numFmtId="3" fontId="26" fillId="0" borderId="0" xfId="0" applyNumberFormat="1" applyFont="1" applyFill="1" applyBorder="1" applyAlignment="1">
      <alignment vertical="center"/>
    </xf>
    <xf numFmtId="3" fontId="26" fillId="0" borderId="0" xfId="8" applyNumberFormat="1" applyFont="1" applyFill="1" applyBorder="1" applyAlignment="1">
      <alignment vertical="center"/>
    </xf>
    <xf numFmtId="3" fontId="4" fillId="0" borderId="0" xfId="8" applyNumberFormat="1" applyFont="1" applyFill="1" applyBorder="1" applyAlignment="1">
      <alignment vertical="center"/>
    </xf>
    <xf numFmtId="1" fontId="4" fillId="0" borderId="0" xfId="8" applyNumberFormat="1" applyFont="1" applyFill="1" applyBorder="1" applyAlignment="1">
      <alignment horizontal="right" vertical="center" indent="2"/>
    </xf>
    <xf numFmtId="1" fontId="5" fillId="0" borderId="0" xfId="8" applyNumberFormat="1" applyFont="1" applyFill="1" applyBorder="1" applyAlignment="1">
      <alignment horizontal="right" vertical="center" indent="2"/>
    </xf>
    <xf numFmtId="1" fontId="3" fillId="0" borderId="1" xfId="9" applyNumberFormat="1" applyFont="1" applyFill="1" applyBorder="1" applyAlignment="1">
      <alignment horizontal="center" vertical="center"/>
    </xf>
    <xf numFmtId="1" fontId="3" fillId="2" borderId="1" xfId="9" applyNumberFormat="1" applyFont="1" applyFill="1" applyBorder="1" applyAlignment="1">
      <alignment horizontal="center" vertical="center"/>
    </xf>
    <xf numFmtId="0" fontId="12" fillId="0" borderId="0" xfId="0" applyFont="1" applyFill="1"/>
    <xf numFmtId="0" fontId="6" fillId="0" borderId="0" xfId="0" applyFont="1" applyFill="1" applyAlignment="1">
      <alignment horizontal="center"/>
    </xf>
    <xf numFmtId="0" fontId="0" fillId="5" borderId="0" xfId="0" applyFill="1"/>
    <xf numFmtId="0" fontId="0" fillId="6" borderId="0" xfId="0" applyFill="1"/>
    <xf numFmtId="0" fontId="6" fillId="0" borderId="0" xfId="1" applyFont="1" applyAlignment="1" applyProtection="1"/>
    <xf numFmtId="0" fontId="27" fillId="0" borderId="0" xfId="0" applyFont="1"/>
    <xf numFmtId="0" fontId="28" fillId="0" borderId="0" xfId="0" applyFont="1"/>
    <xf numFmtId="0" fontId="29" fillId="0" borderId="0" xfId="0" applyFont="1"/>
    <xf numFmtId="0" fontId="30" fillId="0" borderId="0" xfId="7" applyFont="1" applyAlignment="1">
      <alignment vertical="center" wrapText="1"/>
    </xf>
    <xf numFmtId="0" fontId="4" fillId="3"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3" fontId="31" fillId="7" borderId="1" xfId="0" applyNumberFormat="1" applyFont="1" applyFill="1" applyBorder="1" applyAlignment="1">
      <alignment vertical="center"/>
    </xf>
    <xf numFmtId="1" fontId="31" fillId="7" borderId="1" xfId="8" applyNumberFormat="1" applyFont="1" applyFill="1" applyBorder="1" applyAlignment="1">
      <alignment horizontal="right" vertical="center" indent="2"/>
    </xf>
    <xf numFmtId="3" fontId="32" fillId="0" borderId="5" xfId="8" applyNumberFormat="1" applyFont="1" applyFill="1" applyBorder="1" applyAlignment="1">
      <alignment vertical="center"/>
    </xf>
    <xf numFmtId="1" fontId="32" fillId="0" borderId="5" xfId="8" applyNumberFormat="1" applyFont="1" applyFill="1" applyBorder="1" applyAlignment="1">
      <alignment horizontal="right" vertical="center" indent="2"/>
    </xf>
    <xf numFmtId="3" fontId="32" fillId="0" borderId="2" xfId="8" applyNumberFormat="1" applyFont="1" applyFill="1" applyBorder="1" applyAlignment="1">
      <alignment vertical="center"/>
    </xf>
    <xf numFmtId="1" fontId="32" fillId="0" borderId="2" xfId="8" applyNumberFormat="1" applyFont="1" applyFill="1" applyBorder="1" applyAlignment="1">
      <alignment horizontal="right" vertical="center" indent="2"/>
    </xf>
    <xf numFmtId="1" fontId="32" fillId="8" borderId="2" xfId="8" applyNumberFormat="1" applyFont="1" applyFill="1" applyBorder="1" applyAlignment="1">
      <alignment horizontal="right" vertical="center" indent="2"/>
    </xf>
    <xf numFmtId="1" fontId="3" fillId="0" borderId="2" xfId="8" applyNumberFormat="1" applyFont="1" applyFill="1" applyBorder="1" applyAlignment="1">
      <alignment horizontal="right" vertical="center" indent="2"/>
    </xf>
    <xf numFmtId="3" fontId="32" fillId="8" borderId="2" xfId="8" applyNumberFormat="1" applyFont="1" applyFill="1" applyBorder="1" applyAlignment="1">
      <alignment vertical="center"/>
    </xf>
    <xf numFmtId="3" fontId="32" fillId="0" borderId="5" xfId="0" applyNumberFormat="1" applyFont="1" applyFill="1" applyBorder="1" applyAlignment="1">
      <alignment horizontal="right" vertical="center"/>
    </xf>
    <xf numFmtId="3" fontId="32" fillId="0" borderId="2" xfId="2" applyNumberFormat="1" applyFont="1" applyFill="1" applyBorder="1" applyAlignment="1">
      <alignment horizontal="right" vertical="center"/>
    </xf>
    <xf numFmtId="3" fontId="31" fillId="7" borderId="1" xfId="0" applyNumberFormat="1" applyFont="1" applyFill="1" applyBorder="1" applyAlignment="1">
      <alignment horizontal="right" vertical="center"/>
    </xf>
    <xf numFmtId="3" fontId="32" fillId="8" borderId="2" xfId="0" applyNumberFormat="1" applyFont="1" applyFill="1" applyBorder="1" applyAlignment="1">
      <alignment horizontal="right" vertical="center"/>
    </xf>
    <xf numFmtId="3" fontId="31" fillId="7" borderId="1" xfId="8" applyNumberFormat="1" applyFont="1" applyFill="1" applyBorder="1" applyAlignment="1">
      <alignment vertical="center"/>
    </xf>
    <xf numFmtId="0" fontId="31" fillId="7" borderId="7" xfId="0" applyFont="1" applyFill="1" applyBorder="1" applyAlignment="1">
      <alignment vertical="center"/>
    </xf>
    <xf numFmtId="167" fontId="32" fillId="0" borderId="7" xfId="0" applyNumberFormat="1" applyFont="1" applyFill="1" applyBorder="1" applyAlignment="1">
      <alignment vertical="center"/>
    </xf>
    <xf numFmtId="167" fontId="32" fillId="0" borderId="7" xfId="0" applyNumberFormat="1" applyFont="1" applyFill="1" applyBorder="1" applyAlignment="1">
      <alignment vertical="center" wrapText="1"/>
    </xf>
    <xf numFmtId="14" fontId="31" fillId="7" borderId="1" xfId="0" quotePrefix="1" applyNumberFormat="1" applyFont="1" applyFill="1" applyBorder="1" applyAlignment="1">
      <alignment horizontal="center" vertical="center" wrapText="1"/>
    </xf>
    <xf numFmtId="0" fontId="31" fillId="7" borderId="1" xfId="0" applyFont="1" applyFill="1" applyBorder="1" applyAlignment="1">
      <alignment horizontal="center" vertical="center" textRotation="90" wrapText="1"/>
    </xf>
    <xf numFmtId="0" fontId="31" fillId="7" borderId="1" xfId="0" applyFont="1" applyFill="1" applyBorder="1" applyAlignment="1">
      <alignment horizontal="center" vertical="center" textRotation="90"/>
    </xf>
    <xf numFmtId="3" fontId="10" fillId="7" borderId="1" xfId="0" applyNumberFormat="1" applyFont="1" applyFill="1" applyBorder="1" applyAlignment="1">
      <alignment horizontal="right" vertical="center"/>
    </xf>
    <xf numFmtId="3" fontId="31" fillId="7" borderId="1" xfId="0" applyNumberFormat="1" applyFont="1" applyFill="1" applyBorder="1" applyAlignment="1">
      <alignment horizontal="right" vertical="center" indent="1"/>
    </xf>
    <xf numFmtId="3" fontId="32" fillId="0" borderId="2" xfId="0" applyNumberFormat="1" applyFont="1" applyFill="1" applyBorder="1" applyAlignment="1">
      <alignment horizontal="right" vertical="center"/>
    </xf>
    <xf numFmtId="3" fontId="32" fillId="0" borderId="2" xfId="0" applyNumberFormat="1" applyFont="1" applyFill="1" applyBorder="1" applyAlignment="1">
      <alignment horizontal="right" vertical="center" indent="1"/>
    </xf>
    <xf numFmtId="1" fontId="32" fillId="0" borderId="2" xfId="0" applyNumberFormat="1" applyFont="1" applyFill="1" applyBorder="1" applyAlignment="1">
      <alignment horizontal="right" vertical="center"/>
    </xf>
    <xf numFmtId="1" fontId="32" fillId="0" borderId="2" xfId="0" applyNumberFormat="1" applyFont="1" applyFill="1" applyBorder="1" applyAlignment="1">
      <alignment horizontal="right" vertical="center" indent="1"/>
    </xf>
    <xf numFmtId="3" fontId="10" fillId="8" borderId="2" xfId="0" applyNumberFormat="1" applyFont="1" applyFill="1" applyBorder="1" applyAlignment="1">
      <alignment horizontal="right" vertical="center"/>
    </xf>
    <xf numFmtId="3" fontId="31" fillId="8" borderId="2" xfId="0" applyNumberFormat="1" applyFont="1" applyFill="1" applyBorder="1" applyAlignment="1">
      <alignment horizontal="right" vertical="center"/>
    </xf>
    <xf numFmtId="3" fontId="31" fillId="8" borderId="2" xfId="0" applyNumberFormat="1" applyFont="1" applyFill="1" applyBorder="1" applyAlignment="1">
      <alignment horizontal="right" vertical="center" indent="1"/>
    </xf>
    <xf numFmtId="3" fontId="14" fillId="0" borderId="2" xfId="0" applyNumberFormat="1" applyFont="1" applyFill="1" applyBorder="1" applyAlignment="1">
      <alignment horizontal="right" vertical="center"/>
    </xf>
    <xf numFmtId="3" fontId="33" fillId="0" borderId="2" xfId="0" applyNumberFormat="1" applyFont="1" applyFill="1" applyBorder="1" applyAlignment="1">
      <alignment horizontal="right" vertical="center"/>
    </xf>
    <xf numFmtId="1" fontId="3" fillId="0" borderId="2" xfId="0" applyNumberFormat="1" applyFont="1" applyFill="1" applyBorder="1" applyAlignment="1">
      <alignment horizontal="right" vertical="center" wrapText="1"/>
    </xf>
    <xf numFmtId="1" fontId="10" fillId="0" borderId="1" xfId="9" applyNumberFormat="1" applyFont="1" applyFill="1" applyBorder="1" applyAlignment="1">
      <alignment horizontal="center" vertical="center" wrapText="1"/>
    </xf>
    <xf numFmtId="1" fontId="3" fillId="0" borderId="1" xfId="9" applyNumberFormat="1" applyFont="1" applyFill="1" applyBorder="1" applyAlignment="1">
      <alignment horizontal="center" vertical="center" wrapText="1"/>
    </xf>
    <xf numFmtId="1" fontId="34" fillId="0" borderId="1" xfId="9" applyNumberFormat="1" applyFont="1" applyFill="1" applyBorder="1" applyAlignment="1">
      <alignment horizontal="center" vertical="center" wrapText="1"/>
    </xf>
    <xf numFmtId="1" fontId="5" fillId="0" borderId="1" xfId="9" applyNumberFormat="1" applyFont="1" applyFill="1" applyBorder="1" applyAlignment="1">
      <alignment horizontal="center" vertical="center"/>
    </xf>
    <xf numFmtId="1" fontId="5" fillId="0" borderId="1" xfId="9"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2" fillId="0" borderId="0" xfId="1" applyAlignment="1" applyProtection="1"/>
    <xf numFmtId="0" fontId="12" fillId="0" borderId="0" xfId="0" applyFont="1"/>
    <xf numFmtId="166" fontId="0" fillId="0" borderId="0" xfId="8" applyNumberFormat="1" applyFont="1"/>
    <xf numFmtId="2" fontId="0" fillId="0" borderId="0" xfId="0" applyNumberFormat="1"/>
    <xf numFmtId="167" fontId="31" fillId="7" borderId="1" xfId="8" applyNumberFormat="1" applyFont="1" applyFill="1" applyBorder="1" applyAlignment="1">
      <alignment horizontal="right" vertical="center" indent="2"/>
    </xf>
    <xf numFmtId="167" fontId="32" fillId="0" borderId="5" xfId="8" applyNumberFormat="1" applyFont="1" applyFill="1" applyBorder="1" applyAlignment="1">
      <alignment horizontal="right" vertical="center" indent="2"/>
    </xf>
    <xf numFmtId="167" fontId="32" fillId="0" borderId="2" xfId="8" applyNumberFormat="1" applyFont="1" applyFill="1" applyBorder="1" applyAlignment="1">
      <alignment horizontal="right" vertical="center" indent="2"/>
    </xf>
    <xf numFmtId="167" fontId="32" fillId="8" borderId="2" xfId="8" applyNumberFormat="1" applyFont="1" applyFill="1" applyBorder="1" applyAlignment="1">
      <alignment horizontal="right" vertical="center" indent="2"/>
    </xf>
    <xf numFmtId="167" fontId="3" fillId="0" borderId="2" xfId="8" applyNumberFormat="1" applyFont="1" applyFill="1" applyBorder="1" applyAlignment="1">
      <alignment horizontal="right" vertical="center" indent="2"/>
    </xf>
    <xf numFmtId="167" fontId="31" fillId="7" borderId="1" xfId="8" applyNumberFormat="1" applyFont="1" applyFill="1" applyBorder="1" applyAlignment="1">
      <alignment horizontal="center" vertical="center"/>
    </xf>
    <xf numFmtId="167" fontId="32" fillId="0" borderId="2" xfId="8" applyNumberFormat="1" applyFont="1" applyFill="1" applyBorder="1" applyAlignment="1">
      <alignment horizontal="center" vertical="center"/>
    </xf>
    <xf numFmtId="167" fontId="31" fillId="8" borderId="2" xfId="8" applyNumberFormat="1" applyFont="1" applyFill="1" applyBorder="1" applyAlignment="1">
      <alignment horizontal="center" vertical="center"/>
    </xf>
    <xf numFmtId="167" fontId="32" fillId="0" borderId="2" xfId="0" applyNumberFormat="1" applyFont="1" applyFill="1" applyBorder="1" applyAlignment="1">
      <alignment horizontal="center" vertical="center"/>
    </xf>
    <xf numFmtId="1" fontId="31" fillId="7" borderId="1" xfId="8" applyNumberFormat="1" applyFont="1" applyFill="1" applyBorder="1" applyAlignment="1">
      <alignment horizontal="center" vertical="center"/>
    </xf>
    <xf numFmtId="175" fontId="10" fillId="3" borderId="6" xfId="0" applyNumberFormat="1" applyFont="1" applyFill="1" applyBorder="1" applyAlignment="1">
      <alignment horizontal="center" vertical="center"/>
    </xf>
    <xf numFmtId="175" fontId="3" fillId="0" borderId="3" xfId="0" applyNumberFormat="1" applyFont="1" applyFill="1" applyBorder="1" applyAlignment="1">
      <alignment horizontal="center" vertical="center"/>
    </xf>
    <xf numFmtId="175" fontId="10" fillId="2" borderId="3" xfId="0" applyNumberFormat="1" applyFont="1" applyFill="1" applyBorder="1" applyAlignment="1">
      <alignment horizontal="center" vertical="center"/>
    </xf>
    <xf numFmtId="175" fontId="3" fillId="0" borderId="2" xfId="0" applyNumberFormat="1" applyFont="1" applyFill="1" applyBorder="1" applyAlignment="1">
      <alignment horizontal="center" vertical="center"/>
    </xf>
    <xf numFmtId="0" fontId="31" fillId="7" borderId="1" xfId="0" applyFont="1" applyFill="1" applyBorder="1" applyAlignment="1">
      <alignment horizontal="center" vertical="center" wrapText="1"/>
    </xf>
    <xf numFmtId="177" fontId="4" fillId="3" borderId="1" xfId="0" applyNumberFormat="1" applyFont="1" applyFill="1" applyBorder="1" applyAlignment="1">
      <alignment horizontal="center" vertical="center"/>
    </xf>
    <xf numFmtId="177" fontId="5" fillId="0" borderId="5" xfId="8" applyNumberFormat="1" applyFont="1" applyFill="1" applyBorder="1" applyAlignment="1">
      <alignment horizontal="center" vertical="center"/>
    </xf>
    <xf numFmtId="177" fontId="5" fillId="0" borderId="2" xfId="8" applyNumberFormat="1" applyFont="1" applyFill="1" applyBorder="1" applyAlignment="1">
      <alignment horizontal="center" vertical="center"/>
    </xf>
    <xf numFmtId="177" fontId="5" fillId="2" borderId="2" xfId="0" applyNumberFormat="1" applyFont="1" applyFill="1" applyBorder="1" applyAlignment="1">
      <alignment horizontal="center" vertical="center"/>
    </xf>
    <xf numFmtId="177" fontId="4" fillId="3" borderId="1" xfId="8" applyNumberFormat="1" applyFont="1" applyFill="1" applyBorder="1" applyAlignment="1">
      <alignment horizontal="center" vertical="center"/>
    </xf>
    <xf numFmtId="1" fontId="31" fillId="7" borderId="1" xfId="0" applyNumberFormat="1" applyFont="1" applyFill="1" applyBorder="1" applyAlignment="1">
      <alignment horizontal="center" vertical="center" wrapText="1"/>
    </xf>
    <xf numFmtId="1" fontId="33" fillId="0" borderId="2" xfId="0" applyNumberFormat="1" applyFont="1" applyFill="1" applyBorder="1" applyAlignment="1">
      <alignment horizontal="right" vertical="center" indent="1"/>
    </xf>
    <xf numFmtId="167" fontId="0" fillId="0" borderId="0" xfId="0" applyNumberFormat="1"/>
    <xf numFmtId="178" fontId="5" fillId="0" borderId="0" xfId="0" applyNumberFormat="1" applyFont="1" applyFill="1" applyAlignment="1">
      <alignment vertical="center"/>
    </xf>
    <xf numFmtId="1" fontId="10" fillId="4" borderId="1" xfId="0" applyNumberFormat="1" applyFont="1" applyFill="1" applyBorder="1" applyAlignment="1">
      <alignment horizontal="center" vertical="center"/>
    </xf>
    <xf numFmtId="1" fontId="5" fillId="0" borderId="0" xfId="2" applyNumberFormat="1" applyFont="1" applyFill="1" applyBorder="1" applyAlignment="1">
      <alignment vertical="center"/>
    </xf>
    <xf numFmtId="1" fontId="5" fillId="0" borderId="0" xfId="0" applyNumberFormat="1" applyFont="1" applyFill="1" applyBorder="1" applyAlignment="1">
      <alignment horizontal="center" vertical="center" wrapText="1"/>
    </xf>
    <xf numFmtId="170" fontId="32" fillId="0" borderId="7" xfId="0" applyNumberFormat="1" applyFont="1" applyFill="1" applyBorder="1" applyAlignment="1">
      <alignment vertical="center"/>
    </xf>
    <xf numFmtId="0" fontId="3" fillId="0" borderId="2" xfId="0" applyFont="1" applyFill="1" applyBorder="1" applyAlignment="1">
      <alignment horizontal="left" vertical="center" indent="1"/>
    </xf>
    <xf numFmtId="171" fontId="3" fillId="0" borderId="2" xfId="8" applyNumberFormat="1" applyFont="1" applyFill="1" applyBorder="1" applyAlignment="1">
      <alignment horizontal="center" vertical="center"/>
    </xf>
    <xf numFmtId="177" fontId="3" fillId="0" borderId="2" xfId="8" applyNumberFormat="1" applyFont="1" applyFill="1" applyBorder="1" applyAlignment="1">
      <alignment horizontal="center" vertical="center"/>
    </xf>
    <xf numFmtId="0" fontId="3" fillId="0" borderId="0" xfId="0" applyFont="1" applyFill="1" applyBorder="1" applyAlignment="1">
      <alignment vertical="center"/>
    </xf>
    <xf numFmtId="0" fontId="10" fillId="7" borderId="7" xfId="0" applyFont="1" applyFill="1" applyBorder="1" applyAlignment="1">
      <alignment vertical="center"/>
    </xf>
    <xf numFmtId="167" fontId="5" fillId="3" borderId="7" xfId="0" applyNumberFormat="1" applyFont="1" applyFill="1" applyBorder="1" applyAlignment="1">
      <alignment vertical="center" wrapText="1"/>
    </xf>
    <xf numFmtId="167" fontId="35" fillId="0" borderId="7" xfId="0" applyNumberFormat="1" applyFont="1" applyFill="1" applyBorder="1" applyAlignment="1">
      <alignment vertical="center"/>
    </xf>
    <xf numFmtId="2" fontId="35" fillId="0" borderId="7" xfId="0" applyNumberFormat="1" applyFont="1" applyFill="1" applyBorder="1" applyAlignment="1">
      <alignment vertical="center" wrapText="1"/>
    </xf>
    <xf numFmtId="0" fontId="35" fillId="0" borderId="7" xfId="0" applyFont="1" applyFill="1" applyBorder="1" applyAlignment="1">
      <alignment vertical="center" wrapText="1"/>
    </xf>
    <xf numFmtId="167" fontId="35" fillId="3" borderId="7" xfId="0" applyNumberFormat="1" applyFont="1" applyFill="1" applyBorder="1" applyAlignment="1">
      <alignment vertical="center" wrapText="1"/>
    </xf>
    <xf numFmtId="0" fontId="31" fillId="7" borderId="1" xfId="0" applyFont="1" applyFill="1" applyBorder="1" applyAlignment="1">
      <alignment horizontal="center" vertical="center" wrapText="1"/>
    </xf>
    <xf numFmtId="177" fontId="10" fillId="3" borderId="1" xfId="0" applyNumberFormat="1" applyFont="1" applyFill="1" applyBorder="1" applyAlignment="1">
      <alignment horizontal="center" vertical="center"/>
    </xf>
    <xf numFmtId="177" fontId="3" fillId="0" borderId="5" xfId="8" applyNumberFormat="1" applyFont="1" applyFill="1" applyBorder="1" applyAlignment="1">
      <alignment horizontal="center" vertical="center"/>
    </xf>
    <xf numFmtId="177" fontId="3" fillId="2" borderId="2" xfId="0" applyNumberFormat="1" applyFont="1" applyFill="1" applyBorder="1" applyAlignment="1">
      <alignment horizontal="center" vertical="center"/>
    </xf>
    <xf numFmtId="177" fontId="10" fillId="3" borderId="1" xfId="8" applyNumberFormat="1" applyFont="1" applyFill="1" applyBorder="1" applyAlignment="1">
      <alignment horizontal="center" vertical="center"/>
    </xf>
    <xf numFmtId="171" fontId="4" fillId="3" borderId="9" xfId="0" applyNumberFormat="1" applyFont="1" applyFill="1" applyBorder="1" applyAlignment="1">
      <alignment horizontal="center" vertical="center"/>
    </xf>
    <xf numFmtId="171" fontId="5" fillId="0" borderId="10" xfId="8" applyNumberFormat="1" applyFont="1" applyFill="1" applyBorder="1" applyAlignment="1">
      <alignment horizontal="center" vertical="center"/>
    </xf>
    <xf numFmtId="171" fontId="5" fillId="0" borderId="11" xfId="8" applyNumberFormat="1" applyFont="1" applyFill="1" applyBorder="1" applyAlignment="1">
      <alignment horizontal="center" vertical="center"/>
    </xf>
    <xf numFmtId="171" fontId="5" fillId="2" borderId="11" xfId="0" applyNumberFormat="1" applyFont="1" applyFill="1" applyBorder="1" applyAlignment="1">
      <alignment horizontal="center" vertical="center"/>
    </xf>
    <xf numFmtId="171" fontId="3" fillId="0" borderId="11" xfId="8" applyNumberFormat="1" applyFont="1" applyFill="1" applyBorder="1" applyAlignment="1">
      <alignment horizontal="center" vertical="center"/>
    </xf>
    <xf numFmtId="171" fontId="4" fillId="3" borderId="9" xfId="8" applyNumberFormat="1" applyFont="1" applyFill="1" applyBorder="1" applyAlignment="1">
      <alignment horizontal="center" vertical="center"/>
    </xf>
    <xf numFmtId="0" fontId="31" fillId="7" borderId="5" xfId="0" applyFont="1" applyFill="1" applyBorder="1" applyAlignment="1">
      <alignment horizontal="center" vertical="center" wrapText="1"/>
    </xf>
    <xf numFmtId="0" fontId="36" fillId="0" borderId="0" xfId="0" applyFont="1" applyFill="1" applyAlignment="1">
      <alignment vertical="center"/>
    </xf>
    <xf numFmtId="0" fontId="31" fillId="7" borderId="1" xfId="0" applyFont="1" applyFill="1" applyBorder="1" applyAlignment="1">
      <alignment horizontal="center" vertical="center" wrapText="1"/>
    </xf>
    <xf numFmtId="167" fontId="10" fillId="8" borderId="2" xfId="8" applyNumberFormat="1" applyFont="1" applyFill="1" applyBorder="1" applyAlignment="1">
      <alignment horizontal="center" vertical="center"/>
    </xf>
    <xf numFmtId="1" fontId="3" fillId="9" borderId="2" xfId="0" applyNumberFormat="1" applyFont="1" applyFill="1" applyBorder="1" applyAlignment="1">
      <alignment horizontal="right" vertical="center"/>
    </xf>
    <xf numFmtId="3" fontId="3" fillId="9" borderId="2" xfId="0" applyNumberFormat="1" applyFont="1" applyFill="1" applyBorder="1" applyAlignment="1">
      <alignment horizontal="right" vertical="center"/>
    </xf>
    <xf numFmtId="3" fontId="32" fillId="9" borderId="2" xfId="0" applyNumberFormat="1" applyFont="1" applyFill="1" applyBorder="1" applyAlignment="1">
      <alignment horizontal="right" vertical="center"/>
    </xf>
    <xf numFmtId="172" fontId="5" fillId="0" borderId="0" xfId="0" applyNumberFormat="1" applyFont="1" applyFill="1" applyAlignment="1">
      <alignment vertical="center"/>
    </xf>
    <xf numFmtId="1" fontId="36" fillId="0" borderId="0" xfId="0" applyNumberFormat="1" applyFont="1" applyFill="1" applyBorder="1" applyAlignment="1">
      <alignment vertical="center"/>
    </xf>
    <xf numFmtId="2" fontId="36" fillId="0" borderId="0" xfId="0" applyNumberFormat="1" applyFont="1" applyFill="1" applyAlignment="1">
      <alignment vertical="center"/>
    </xf>
    <xf numFmtId="167" fontId="36" fillId="0" borderId="0" xfId="0" applyNumberFormat="1" applyFont="1" applyFill="1" applyBorder="1" applyAlignment="1">
      <alignment vertical="center"/>
    </xf>
    <xf numFmtId="0" fontId="10" fillId="3" borderId="5" xfId="0" applyFont="1" applyFill="1" applyBorder="1" applyAlignment="1">
      <alignment horizontal="center" vertical="center" wrapText="1"/>
    </xf>
    <xf numFmtId="0" fontId="10" fillId="3" borderId="12" xfId="0" applyFont="1" applyFill="1" applyBorder="1" applyAlignment="1">
      <alignment horizontal="center" vertical="center" wrapText="1"/>
    </xf>
    <xf numFmtId="167" fontId="10" fillId="3" borderId="6" xfId="0" applyNumberFormat="1" applyFont="1" applyFill="1" applyBorder="1" applyAlignment="1">
      <alignment horizontal="center" vertical="center"/>
    </xf>
    <xf numFmtId="167" fontId="3" fillId="0" borderId="3" xfId="0" applyNumberFormat="1" applyFont="1" applyFill="1" applyBorder="1" applyAlignment="1">
      <alignment horizontal="center" vertical="center"/>
    </xf>
    <xf numFmtId="167" fontId="10" fillId="2" borderId="3" xfId="0" applyNumberFormat="1" applyFont="1" applyFill="1" applyBorder="1" applyAlignment="1">
      <alignment horizontal="center" vertical="center"/>
    </xf>
    <xf numFmtId="165" fontId="31" fillId="8" borderId="3" xfId="2" applyNumberFormat="1" applyFont="1" applyFill="1" applyBorder="1" applyAlignment="1">
      <alignment horizontal="center" vertical="center"/>
    </xf>
    <xf numFmtId="165" fontId="32" fillId="0" borderId="11" xfId="2" applyNumberFormat="1" applyFont="1" applyFill="1" applyBorder="1" applyAlignment="1">
      <alignment horizontal="center" vertical="center"/>
    </xf>
    <xf numFmtId="165" fontId="32" fillId="8" borderId="11" xfId="2" applyNumberFormat="1" applyFont="1" applyFill="1" applyBorder="1" applyAlignment="1">
      <alignment horizontal="center" vertical="center"/>
    </xf>
    <xf numFmtId="165" fontId="31" fillId="8" borderId="11" xfId="2" applyNumberFormat="1" applyFont="1" applyFill="1" applyBorder="1" applyAlignment="1">
      <alignment horizontal="center" vertical="center"/>
    </xf>
    <xf numFmtId="165" fontId="32" fillId="8" borderId="3" xfId="2" applyNumberFormat="1" applyFont="1" applyFill="1" applyBorder="1" applyAlignment="1">
      <alignment horizontal="center" vertical="center"/>
    </xf>
    <xf numFmtId="0" fontId="31" fillId="7" borderId="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167" fontId="10" fillId="7" borderId="1" xfId="8" applyNumberFormat="1" applyFont="1" applyFill="1" applyBorder="1" applyAlignment="1">
      <alignment horizontal="right" vertical="center" indent="2"/>
    </xf>
    <xf numFmtId="167" fontId="3" fillId="0" borderId="5" xfId="8" applyNumberFormat="1" applyFont="1" applyFill="1" applyBorder="1" applyAlignment="1">
      <alignment horizontal="right" vertical="center" indent="2"/>
    </xf>
    <xf numFmtId="167" fontId="3" fillId="8" borderId="2" xfId="8" applyNumberFormat="1" applyFont="1" applyFill="1" applyBorder="1" applyAlignment="1">
      <alignment horizontal="right" vertical="center" indent="2"/>
    </xf>
    <xf numFmtId="167" fontId="10" fillId="7" borderId="1" xfId="8" applyNumberFormat="1" applyFont="1" applyFill="1" applyBorder="1" applyAlignment="1">
      <alignment horizontal="center" vertical="center"/>
    </xf>
    <xf numFmtId="0" fontId="10" fillId="7" borderId="1" xfId="0" applyFont="1" applyFill="1" applyBorder="1" applyAlignment="1">
      <alignment horizontal="center" vertical="center" wrapText="1"/>
    </xf>
    <xf numFmtId="1" fontId="10" fillId="7" borderId="1" xfId="8" applyNumberFormat="1" applyFont="1" applyFill="1" applyBorder="1" applyAlignment="1">
      <alignment horizontal="right" vertical="center" indent="2"/>
    </xf>
    <xf numFmtId="1" fontId="3" fillId="0" borderId="5" xfId="8" applyNumberFormat="1" applyFont="1" applyFill="1" applyBorder="1" applyAlignment="1">
      <alignment horizontal="right" vertical="center" indent="2"/>
    </xf>
    <xf numFmtId="1" fontId="3" fillId="8" borderId="2" xfId="8" applyNumberFormat="1" applyFont="1" applyFill="1" applyBorder="1" applyAlignment="1">
      <alignment horizontal="right" vertical="center" indent="2"/>
    </xf>
    <xf numFmtId="1" fontId="10" fillId="7" borderId="1" xfId="8" applyNumberFormat="1" applyFont="1" applyFill="1" applyBorder="1" applyAlignment="1">
      <alignment horizontal="center" vertical="center"/>
    </xf>
    <xf numFmtId="1" fontId="10" fillId="3" borderId="0" xfId="9" applyNumberFormat="1" applyFont="1" applyFill="1" applyBorder="1" applyAlignment="1">
      <alignment horizontal="center" vertical="center"/>
    </xf>
    <xf numFmtId="1" fontId="3" fillId="0" borderId="0" xfId="9" applyNumberFormat="1" applyFont="1" applyFill="1" applyBorder="1" applyAlignment="1">
      <alignment horizontal="center" vertical="center"/>
    </xf>
    <xf numFmtId="1" fontId="3" fillId="2" borderId="0" xfId="9" applyNumberFormat="1" applyFont="1" applyFill="1" applyBorder="1" applyAlignment="1">
      <alignment horizontal="center" vertical="center"/>
    </xf>
    <xf numFmtId="1" fontId="10" fillId="3" borderId="3" xfId="9" applyNumberFormat="1" applyFont="1" applyFill="1" applyBorder="1" applyAlignment="1">
      <alignment horizontal="center" vertical="center"/>
    </xf>
    <xf numFmtId="1" fontId="10" fillId="3" borderId="11" xfId="9" applyNumberFormat="1" applyFont="1" applyFill="1" applyBorder="1" applyAlignment="1">
      <alignment horizontal="center" vertical="center"/>
    </xf>
    <xf numFmtId="1" fontId="3" fillId="0" borderId="3" xfId="9" applyNumberFormat="1" applyFont="1" applyFill="1" applyBorder="1" applyAlignment="1">
      <alignment horizontal="center" vertical="center"/>
    </xf>
    <xf numFmtId="1" fontId="3" fillId="0" borderId="11" xfId="9" applyNumberFormat="1" applyFont="1" applyFill="1" applyBorder="1" applyAlignment="1">
      <alignment horizontal="center" vertical="center"/>
    </xf>
    <xf numFmtId="1" fontId="3" fillId="2" borderId="3" xfId="9" applyNumberFormat="1" applyFont="1" applyFill="1" applyBorder="1" applyAlignment="1">
      <alignment horizontal="center" vertical="center"/>
    </xf>
    <xf numFmtId="1" fontId="3" fillId="2" borderId="11" xfId="9" applyNumberFormat="1" applyFont="1" applyFill="1" applyBorder="1" applyAlignment="1">
      <alignment horizontal="center" vertical="center"/>
    </xf>
    <xf numFmtId="1" fontId="10" fillId="3" borderId="14" xfId="9" applyNumberFormat="1" applyFont="1" applyFill="1" applyBorder="1" applyAlignment="1">
      <alignment horizontal="center" vertical="center"/>
    </xf>
    <xf numFmtId="1" fontId="10" fillId="3" borderId="4" xfId="9" applyNumberFormat="1" applyFont="1" applyFill="1" applyBorder="1" applyAlignment="1">
      <alignment horizontal="center" vertical="center"/>
    </xf>
    <xf numFmtId="1" fontId="10" fillId="3" borderId="8" xfId="9" applyNumberFormat="1" applyFont="1" applyFill="1" applyBorder="1" applyAlignment="1">
      <alignment horizontal="center" vertical="center"/>
    </xf>
    <xf numFmtId="1" fontId="31" fillId="7" borderId="0" xfId="0" applyNumberFormat="1" applyFont="1" applyFill="1" applyBorder="1" applyAlignment="1">
      <alignment horizontal="center" vertical="center" wrapText="1"/>
    </xf>
    <xf numFmtId="165" fontId="32" fillId="0" borderId="0" xfId="2" quotePrefix="1" applyNumberFormat="1" applyFont="1" applyFill="1" applyBorder="1" applyAlignment="1">
      <alignment horizontal="center" vertical="center"/>
    </xf>
    <xf numFmtId="167" fontId="3" fillId="0" borderId="0" xfId="2" applyNumberFormat="1" applyFont="1" applyFill="1" applyBorder="1" applyAlignment="1">
      <alignment horizontal="center" vertical="center"/>
    </xf>
    <xf numFmtId="165" fontId="32" fillId="0" borderId="0" xfId="2" applyNumberFormat="1" applyFont="1" applyFill="1" applyBorder="1" applyAlignment="1">
      <alignment horizontal="center" vertical="center"/>
    </xf>
    <xf numFmtId="165" fontId="32" fillId="8" borderId="0" xfId="2" applyNumberFormat="1" applyFont="1" applyFill="1" applyBorder="1" applyAlignment="1">
      <alignment horizontal="center" vertical="center"/>
    </xf>
    <xf numFmtId="167" fontId="3" fillId="8" borderId="0" xfId="2" applyNumberFormat="1" applyFont="1" applyFill="1" applyBorder="1" applyAlignment="1">
      <alignment horizontal="center" vertical="center"/>
    </xf>
    <xf numFmtId="165" fontId="31" fillId="8" borderId="0" xfId="2" applyNumberFormat="1" applyFont="1" applyFill="1" applyBorder="1" applyAlignment="1">
      <alignment horizontal="center" vertical="center"/>
    </xf>
    <xf numFmtId="167" fontId="10" fillId="8" borderId="0" xfId="2" applyNumberFormat="1" applyFont="1" applyFill="1" applyBorder="1" applyAlignment="1">
      <alignment horizontal="center" vertical="center"/>
    </xf>
    <xf numFmtId="165" fontId="3" fillId="0" borderId="0" xfId="2" applyNumberFormat="1" applyFont="1" applyFill="1" applyBorder="1" applyAlignment="1">
      <alignment horizontal="center" vertical="center"/>
    </xf>
    <xf numFmtId="167" fontId="3" fillId="0" borderId="11" xfId="2" applyNumberFormat="1" applyFont="1" applyFill="1" applyBorder="1" applyAlignment="1">
      <alignment horizontal="center" vertical="center"/>
    </xf>
    <xf numFmtId="167" fontId="3" fillId="8" borderId="11" xfId="2" applyNumberFormat="1" applyFont="1" applyFill="1" applyBorder="1" applyAlignment="1">
      <alignment horizontal="center" vertical="center"/>
    </xf>
    <xf numFmtId="167" fontId="10" fillId="8" borderId="11" xfId="2" applyNumberFormat="1" applyFont="1" applyFill="1" applyBorder="1" applyAlignment="1">
      <alignment horizontal="center" vertical="center"/>
    </xf>
    <xf numFmtId="1" fontId="31" fillId="7" borderId="3" xfId="0" applyNumberFormat="1" applyFont="1" applyFill="1" applyBorder="1" applyAlignment="1">
      <alignment horizontal="center" vertical="center" wrapText="1"/>
    </xf>
    <xf numFmtId="165" fontId="32" fillId="0" borderId="3" xfId="2" quotePrefix="1" applyNumberFormat="1" applyFont="1" applyFill="1" applyBorder="1" applyAlignment="1">
      <alignment horizontal="center" vertical="center"/>
    </xf>
    <xf numFmtId="165" fontId="32" fillId="0" borderId="3" xfId="2" applyNumberFormat="1" applyFont="1" applyFill="1" applyBorder="1" applyAlignment="1">
      <alignment horizontal="center" vertical="center"/>
    </xf>
    <xf numFmtId="165" fontId="3" fillId="0" borderId="3" xfId="2" applyNumberFormat="1" applyFont="1" applyFill="1" applyBorder="1" applyAlignment="1">
      <alignment horizontal="center" vertical="center"/>
    </xf>
    <xf numFmtId="1" fontId="31" fillId="7" borderId="11" xfId="0" applyNumberFormat="1" applyFont="1" applyFill="1" applyBorder="1" applyAlignment="1">
      <alignment horizontal="center" vertical="center" wrapText="1"/>
    </xf>
    <xf numFmtId="165" fontId="32" fillId="0" borderId="11" xfId="2" applyNumberFormat="1" applyFont="1" applyFill="1" applyBorder="1" applyAlignment="1">
      <alignment vertical="center"/>
    </xf>
    <xf numFmtId="165" fontId="32" fillId="8" borderId="11" xfId="2" applyNumberFormat="1" applyFont="1" applyFill="1" applyBorder="1" applyAlignment="1">
      <alignment vertical="center"/>
    </xf>
    <xf numFmtId="167" fontId="3" fillId="0" borderId="3" xfId="2" applyNumberFormat="1" applyFont="1" applyFill="1" applyBorder="1" applyAlignment="1">
      <alignment horizontal="center" vertical="center"/>
    </xf>
    <xf numFmtId="167" fontId="3" fillId="8" borderId="3" xfId="2" applyNumberFormat="1" applyFont="1" applyFill="1" applyBorder="1" applyAlignment="1">
      <alignment horizontal="center" vertical="center"/>
    </xf>
    <xf numFmtId="167" fontId="10" fillId="8" borderId="3" xfId="2" applyNumberFormat="1" applyFont="1" applyFill="1" applyBorder="1" applyAlignment="1">
      <alignment horizontal="center" vertical="center"/>
    </xf>
    <xf numFmtId="1" fontId="10" fillId="7" borderId="6" xfId="0" applyNumberFormat="1" applyFont="1" applyFill="1" applyBorder="1" applyAlignment="1">
      <alignment horizontal="center" vertical="center" wrapText="1"/>
    </xf>
    <xf numFmtId="1" fontId="10" fillId="7" borderId="9" xfId="0" applyNumberFormat="1" applyFont="1" applyFill="1" applyBorder="1" applyAlignment="1">
      <alignment horizontal="center" vertical="center" wrapText="1"/>
    </xf>
    <xf numFmtId="1" fontId="10" fillId="7" borderId="15" xfId="0" applyNumberFormat="1" applyFont="1" applyFill="1" applyBorder="1" applyAlignment="1">
      <alignment horizontal="center" vertical="center" wrapText="1"/>
    </xf>
    <xf numFmtId="1" fontId="3" fillId="0" borderId="0" xfId="0" applyNumberFormat="1" applyFont="1" applyFill="1" applyBorder="1" applyAlignment="1">
      <alignment vertical="center"/>
    </xf>
    <xf numFmtId="0" fontId="3" fillId="0" borderId="0" xfId="0" applyFont="1" applyFill="1" applyAlignment="1">
      <alignment vertical="center"/>
    </xf>
    <xf numFmtId="173" fontId="10" fillId="3" borderId="1" xfId="0" applyNumberFormat="1" applyFont="1" applyFill="1" applyBorder="1" applyAlignment="1">
      <alignment horizontal="right" vertical="center"/>
    </xf>
    <xf numFmtId="173" fontId="3" fillId="0" borderId="5" xfId="0" applyNumberFormat="1" applyFont="1" applyFill="1" applyBorder="1" applyAlignment="1">
      <alignment horizontal="right" vertical="center"/>
    </xf>
    <xf numFmtId="175" fontId="3" fillId="0" borderId="2" xfId="0" applyNumberFormat="1" applyFont="1" applyFill="1" applyBorder="1" applyAlignment="1">
      <alignment horizontal="right" vertical="center"/>
    </xf>
    <xf numFmtId="173" fontId="3" fillId="0" borderId="12"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0" fontId="10" fillId="3" borderId="10" xfId="0" applyFont="1" applyFill="1" applyBorder="1" applyAlignment="1">
      <alignment horizontal="center" vertical="center" wrapText="1"/>
    </xf>
    <xf numFmtId="176" fontId="10" fillId="3" borderId="9" xfId="0" applyNumberFormat="1" applyFont="1" applyFill="1" applyBorder="1" applyAlignment="1">
      <alignment horizontal="right" vertical="center"/>
    </xf>
    <xf numFmtId="175" fontId="10" fillId="3" borderId="1"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5" fontId="3" fillId="0" borderId="5" xfId="0" applyNumberFormat="1" applyFont="1" applyFill="1" applyBorder="1" applyAlignment="1">
      <alignment horizontal="right" vertical="center"/>
    </xf>
    <xf numFmtId="175" fontId="3" fillId="0" borderId="12" xfId="0" applyNumberFormat="1" applyFont="1" applyFill="1" applyBorder="1" applyAlignment="1">
      <alignment horizontal="right" vertical="center"/>
    </xf>
    <xf numFmtId="173" fontId="3" fillId="0" borderId="11" xfId="0" applyNumberFormat="1" applyFont="1" applyFill="1" applyBorder="1" applyAlignment="1">
      <alignment horizontal="right" vertical="center"/>
    </xf>
    <xf numFmtId="173" fontId="10" fillId="2" borderId="11" xfId="0" applyNumberFormat="1" applyFont="1" applyFill="1" applyBorder="1" applyAlignment="1">
      <alignment horizontal="right" vertical="center"/>
    </xf>
    <xf numFmtId="173" fontId="10" fillId="3" borderId="9" xfId="0" applyNumberFormat="1" applyFont="1" applyFill="1" applyBorder="1" applyAlignment="1">
      <alignment horizontal="right" vertical="center"/>
    </xf>
    <xf numFmtId="164" fontId="3" fillId="0" borderId="3" xfId="2" applyFont="1" applyFill="1" applyBorder="1" applyAlignment="1">
      <alignment horizontal="right" vertical="center"/>
    </xf>
    <xf numFmtId="167" fontId="10" fillId="3" borderId="6" xfId="8" quotePrefix="1" applyNumberFormat="1" applyFont="1" applyFill="1" applyBorder="1" applyAlignment="1">
      <alignment horizontal="center" vertical="center"/>
    </xf>
    <xf numFmtId="167" fontId="10" fillId="3" borderId="1" xfId="0" applyNumberFormat="1" applyFont="1" applyFill="1" applyBorder="1" applyAlignment="1">
      <alignment horizontal="center" vertical="center"/>
    </xf>
    <xf numFmtId="167" fontId="3" fillId="0" borderId="2" xfId="0" applyNumberFormat="1" applyFont="1" applyFill="1" applyBorder="1" applyAlignment="1">
      <alignment horizontal="center" vertical="center"/>
    </xf>
    <xf numFmtId="167" fontId="10" fillId="2" borderId="2" xfId="0" applyNumberFormat="1" applyFont="1" applyFill="1" applyBorder="1" applyAlignment="1">
      <alignment horizontal="center" vertical="center"/>
    </xf>
    <xf numFmtId="175" fontId="3" fillId="0" borderId="11" xfId="0" applyNumberFormat="1" applyFont="1" applyFill="1" applyBorder="1" applyAlignment="1">
      <alignment horizontal="right" vertical="center"/>
    </xf>
    <xf numFmtId="0" fontId="10" fillId="3" borderId="1" xfId="0" applyFont="1" applyFill="1" applyBorder="1" applyAlignment="1">
      <alignment horizontal="center" vertical="center" wrapText="1"/>
    </xf>
    <xf numFmtId="1" fontId="10" fillId="3" borderId="1" xfId="8" quotePrefix="1" applyNumberFormat="1" applyFont="1" applyFill="1" applyBorder="1" applyAlignment="1">
      <alignment horizontal="center" vertical="center"/>
    </xf>
    <xf numFmtId="1" fontId="10" fillId="2" borderId="2" xfId="8" quotePrefix="1" applyNumberFormat="1" applyFont="1" applyFill="1" applyBorder="1" applyAlignment="1">
      <alignment horizontal="center" vertical="center"/>
    </xf>
    <xf numFmtId="173" fontId="10" fillId="3" borderId="1" xfId="0"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175" fontId="10" fillId="3" borderId="6" xfId="0" applyNumberFormat="1" applyFont="1" applyFill="1" applyBorder="1" applyAlignment="1">
      <alignment horizontal="right" vertical="center"/>
    </xf>
    <xf numFmtId="49" fontId="3" fillId="0" borderId="2" xfId="0" applyNumberFormat="1" applyFont="1" applyFill="1" applyBorder="1" applyAlignment="1">
      <alignment horizontal="center" vertical="center"/>
    </xf>
    <xf numFmtId="173" fontId="3" fillId="0" borderId="2" xfId="0" applyNumberFormat="1" applyFont="1" applyFill="1" applyBorder="1" applyAlignment="1">
      <alignment horizontal="center" vertical="center"/>
    </xf>
    <xf numFmtId="173" fontId="10" fillId="2" borderId="2" xfId="0" applyNumberFormat="1" applyFont="1" applyFill="1" applyBorder="1" applyAlignment="1">
      <alignment horizontal="center" vertical="center"/>
    </xf>
    <xf numFmtId="173" fontId="5" fillId="0" borderId="5" xfId="0" applyNumberFormat="1" applyFont="1" applyFill="1" applyBorder="1" applyAlignment="1">
      <alignment horizontal="right" vertical="center"/>
    </xf>
    <xf numFmtId="0" fontId="5" fillId="2" borderId="5" xfId="0" applyFont="1" applyFill="1" applyBorder="1" applyAlignment="1">
      <alignment vertical="center"/>
    </xf>
    <xf numFmtId="165" fontId="31" fillId="7" borderId="9" xfId="2" applyNumberFormat="1" applyFont="1" applyFill="1" applyBorder="1" applyAlignment="1">
      <alignment vertical="center"/>
    </xf>
    <xf numFmtId="165" fontId="31" fillId="7" borderId="6" xfId="2" applyNumberFormat="1" applyFont="1" applyFill="1" applyBorder="1" applyAlignment="1">
      <alignment horizontal="center" vertical="center"/>
    </xf>
    <xf numFmtId="165" fontId="31" fillId="7" borderId="15" xfId="2" applyNumberFormat="1" applyFont="1" applyFill="1" applyBorder="1" applyAlignment="1">
      <alignment horizontal="center" vertical="center"/>
    </xf>
    <xf numFmtId="167" fontId="10" fillId="7" borderId="6" xfId="2" applyNumberFormat="1" applyFont="1" applyFill="1" applyBorder="1" applyAlignment="1">
      <alignment horizontal="center" vertical="center"/>
    </xf>
    <xf numFmtId="167" fontId="10" fillId="7" borderId="9" xfId="2" applyNumberFormat="1" applyFont="1" applyFill="1" applyBorder="1" applyAlignment="1">
      <alignment horizontal="center" vertical="center"/>
    </xf>
    <xf numFmtId="167" fontId="10" fillId="7" borderId="15" xfId="2" applyNumberFormat="1" applyFont="1" applyFill="1" applyBorder="1" applyAlignment="1">
      <alignment horizontal="center" vertical="center"/>
    </xf>
    <xf numFmtId="165" fontId="10" fillId="7" borderId="6" xfId="2" applyNumberFormat="1" applyFont="1" applyFill="1" applyBorder="1" applyAlignment="1">
      <alignment horizontal="center" vertical="center"/>
    </xf>
    <xf numFmtId="165" fontId="10" fillId="7" borderId="15" xfId="2" applyNumberFormat="1" applyFont="1" applyFill="1" applyBorder="1" applyAlignment="1">
      <alignment horizontal="center" vertical="center"/>
    </xf>
    <xf numFmtId="165" fontId="10" fillId="7" borderId="9" xfId="2" applyNumberFormat="1" applyFont="1" applyFill="1" applyBorder="1" applyAlignment="1">
      <alignment horizontal="center" vertical="center"/>
    </xf>
    <xf numFmtId="0" fontId="15" fillId="0" borderId="8" xfId="0" applyFont="1" applyBorder="1"/>
    <xf numFmtId="0" fontId="15" fillId="0" borderId="1" xfId="0" applyFont="1" applyBorder="1"/>
    <xf numFmtId="0" fontId="16" fillId="0" borderId="1" xfId="0" applyFont="1" applyBorder="1" applyAlignment="1">
      <alignment horizontal="left"/>
    </xf>
    <xf numFmtId="167" fontId="15" fillId="0" borderId="1" xfId="0" applyNumberFormat="1" applyFont="1" applyBorder="1"/>
    <xf numFmtId="0" fontId="18" fillId="0" borderId="1" xfId="0" applyFont="1" applyBorder="1" applyAlignment="1">
      <alignment wrapText="1"/>
    </xf>
    <xf numFmtId="167" fontId="18" fillId="0" borderId="1" xfId="0" applyNumberFormat="1" applyFont="1" applyBorder="1"/>
    <xf numFmtId="167" fontId="18" fillId="0" borderId="1" xfId="0" applyNumberFormat="1" applyFont="1" applyFill="1" applyBorder="1"/>
    <xf numFmtId="167" fontId="18" fillId="0" borderId="0" xfId="0" applyNumberFormat="1" applyFont="1" applyFill="1" applyBorder="1"/>
    <xf numFmtId="0" fontId="20" fillId="0" borderId="8" xfId="0" applyFont="1" applyBorder="1"/>
    <xf numFmtId="0" fontId="20" fillId="0" borderId="1" xfId="0" applyFont="1" applyBorder="1" applyAlignment="1">
      <alignment horizontal="center"/>
    </xf>
    <xf numFmtId="0" fontId="21" fillId="0" borderId="1" xfId="0" applyFont="1" applyBorder="1" applyAlignment="1">
      <alignment horizontal="left"/>
    </xf>
    <xf numFmtId="1" fontId="21" fillId="0" borderId="1" xfId="0" applyNumberFormat="1" applyFont="1" applyBorder="1" applyAlignment="1">
      <alignment horizontal="center"/>
    </xf>
    <xf numFmtId="0" fontId="20" fillId="0" borderId="1" xfId="0" applyFont="1" applyBorder="1"/>
    <xf numFmtId="1" fontId="20" fillId="0" borderId="1" xfId="0" applyNumberFormat="1" applyFont="1" applyBorder="1" applyAlignment="1">
      <alignment horizontal="center"/>
    </xf>
    <xf numFmtId="0" fontId="21" fillId="0" borderId="8" xfId="0" applyFont="1" applyBorder="1"/>
    <xf numFmtId="0" fontId="21" fillId="0" borderId="1" xfId="0" applyFont="1" applyBorder="1" applyAlignment="1">
      <alignment vertical="center" wrapText="1"/>
    </xf>
    <xf numFmtId="1" fontId="21" fillId="0" borderId="1" xfId="0" applyNumberFormat="1" applyFont="1" applyBorder="1" applyAlignment="1">
      <alignment horizontal="center" vertical="center"/>
    </xf>
    <xf numFmtId="0" fontId="20" fillId="0" borderId="1" xfId="0" applyFont="1" applyBorder="1" applyAlignment="1"/>
    <xf numFmtId="1" fontId="20" fillId="0" borderId="1" xfId="0" applyNumberFormat="1" applyFont="1" applyBorder="1" applyAlignment="1">
      <alignment horizontal="center" vertical="center"/>
    </xf>
    <xf numFmtId="0" fontId="10" fillId="0" borderId="0" xfId="7" applyFont="1"/>
    <xf numFmtId="0" fontId="37" fillId="0" borderId="0" xfId="0" applyFont="1"/>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171" fontId="4" fillId="3" borderId="16" xfId="0" applyNumberFormat="1" applyFont="1" applyFill="1" applyBorder="1" applyAlignment="1">
      <alignment horizontal="center" vertical="center"/>
    </xf>
    <xf numFmtId="171" fontId="5" fillId="0" borderId="17" xfId="8" applyNumberFormat="1" applyFont="1" applyFill="1" applyBorder="1" applyAlignment="1">
      <alignment horizontal="center" vertical="center"/>
    </xf>
    <xf numFmtId="171" fontId="5" fillId="0" borderId="18" xfId="8" applyNumberFormat="1" applyFont="1" applyFill="1" applyBorder="1" applyAlignment="1">
      <alignment horizontal="center" vertical="center"/>
    </xf>
    <xf numFmtId="171" fontId="5" fillId="2" borderId="18" xfId="0" applyNumberFormat="1" applyFont="1" applyFill="1" applyBorder="1" applyAlignment="1">
      <alignment horizontal="center" vertical="center"/>
    </xf>
    <xf numFmtId="171" fontId="3" fillId="0" borderId="18" xfId="8" applyNumberFormat="1" applyFont="1" applyFill="1" applyBorder="1" applyAlignment="1">
      <alignment horizontal="center" vertical="center"/>
    </xf>
    <xf numFmtId="171" fontId="4" fillId="3" borderId="16" xfId="8" applyNumberFormat="1" applyFont="1" applyFill="1" applyBorder="1" applyAlignment="1">
      <alignment horizontal="center" vertical="center"/>
    </xf>
    <xf numFmtId="0" fontId="31" fillId="7" borderId="12" xfId="0" applyFont="1" applyFill="1" applyBorder="1" applyAlignment="1">
      <alignment horizontal="center" vertical="center" wrapText="1"/>
    </xf>
    <xf numFmtId="171" fontId="4" fillId="3" borderId="6" xfId="0" applyNumberFormat="1" applyFont="1" applyFill="1" applyBorder="1" applyAlignment="1">
      <alignment horizontal="center" vertical="center"/>
    </xf>
    <xf numFmtId="171" fontId="5" fillId="0" borderId="12" xfId="8" applyNumberFormat="1" applyFont="1" applyFill="1" applyBorder="1" applyAlignment="1">
      <alignment horizontal="center" vertical="center"/>
    </xf>
    <xf numFmtId="171" fontId="5" fillId="0" borderId="3" xfId="8"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3" fillId="0" borderId="3" xfId="8" applyNumberFormat="1" applyFont="1" applyFill="1" applyBorder="1" applyAlignment="1">
      <alignment horizontal="center" vertical="center"/>
    </xf>
    <xf numFmtId="171" fontId="4" fillId="3" borderId="6" xfId="8" applyNumberFormat="1" applyFont="1" applyFill="1" applyBorder="1" applyAlignment="1">
      <alignment horizontal="center" vertical="center"/>
    </xf>
    <xf numFmtId="0" fontId="31" fillId="7" borderId="19" xfId="0" applyFont="1" applyFill="1" applyBorder="1" applyAlignment="1">
      <alignment horizontal="center" vertical="center" wrapText="1"/>
    </xf>
    <xf numFmtId="171" fontId="4" fillId="3" borderId="20" xfId="0" applyNumberFormat="1" applyFont="1" applyFill="1" applyBorder="1" applyAlignment="1">
      <alignment horizontal="center" vertical="center"/>
    </xf>
    <xf numFmtId="171" fontId="5" fillId="0" borderId="19" xfId="8" applyNumberFormat="1" applyFont="1" applyFill="1" applyBorder="1" applyAlignment="1">
      <alignment horizontal="center" vertical="center"/>
    </xf>
    <xf numFmtId="171" fontId="5" fillId="0" borderId="21" xfId="8" applyNumberFormat="1" applyFont="1" applyFill="1" applyBorder="1" applyAlignment="1">
      <alignment horizontal="center" vertical="center"/>
    </xf>
    <xf numFmtId="171" fontId="5" fillId="2" borderId="21" xfId="0" applyNumberFormat="1" applyFont="1" applyFill="1" applyBorder="1" applyAlignment="1">
      <alignment horizontal="center" vertical="center"/>
    </xf>
    <xf numFmtId="171" fontId="3" fillId="0" borderId="21" xfId="8" applyNumberFormat="1" applyFont="1" applyFill="1" applyBorder="1" applyAlignment="1">
      <alignment horizontal="center" vertical="center"/>
    </xf>
    <xf numFmtId="171" fontId="4" fillId="3" borderId="20" xfId="8" applyNumberFormat="1" applyFont="1" applyFill="1" applyBorder="1" applyAlignment="1">
      <alignment horizontal="center" vertical="center"/>
    </xf>
    <xf numFmtId="3" fontId="31" fillId="7" borderId="6" xfId="0" applyNumberFormat="1" applyFont="1" applyFill="1" applyBorder="1" applyAlignment="1">
      <alignment vertical="center"/>
    </xf>
    <xf numFmtId="3" fontId="32" fillId="0" borderId="12" xfId="8" applyNumberFormat="1" applyFont="1" applyFill="1" applyBorder="1" applyAlignment="1">
      <alignment vertical="center"/>
    </xf>
    <xf numFmtId="3" fontId="32" fillId="0" borderId="3" xfId="8" applyNumberFormat="1" applyFont="1" applyFill="1" applyBorder="1" applyAlignment="1">
      <alignment vertical="center"/>
    </xf>
    <xf numFmtId="3" fontId="32" fillId="8" borderId="3" xfId="8" applyNumberFormat="1" applyFont="1" applyFill="1" applyBorder="1" applyAlignment="1">
      <alignment vertical="center"/>
    </xf>
    <xf numFmtId="3" fontId="31" fillId="7" borderId="6" xfId="8" applyNumberFormat="1" applyFont="1" applyFill="1" applyBorder="1" applyAlignment="1">
      <alignment vertical="center"/>
    </xf>
    <xf numFmtId="0" fontId="31" fillId="7" borderId="20" xfId="0" applyFont="1" applyFill="1" applyBorder="1" applyAlignment="1">
      <alignment horizontal="center" vertical="center" wrapText="1"/>
    </xf>
    <xf numFmtId="3" fontId="31" fillId="7" borderId="20" xfId="0" applyNumberFormat="1" applyFont="1" applyFill="1" applyBorder="1" applyAlignment="1">
      <alignment vertical="center"/>
    </xf>
    <xf numFmtId="3" fontId="32" fillId="0" borderId="19" xfId="8" applyNumberFormat="1" applyFont="1" applyFill="1" applyBorder="1" applyAlignment="1">
      <alignment vertical="center"/>
    </xf>
    <xf numFmtId="3" fontId="32" fillId="0" borderId="21" xfId="8" applyNumberFormat="1" applyFont="1" applyFill="1" applyBorder="1" applyAlignment="1">
      <alignment vertical="center"/>
    </xf>
    <xf numFmtId="3" fontId="32" fillId="8" borderId="21" xfId="8" applyNumberFormat="1" applyFont="1" applyFill="1" applyBorder="1" applyAlignment="1">
      <alignment vertical="center"/>
    </xf>
    <xf numFmtId="3" fontId="31" fillId="7" borderId="20" xfId="8" applyNumberFormat="1" applyFont="1" applyFill="1" applyBorder="1" applyAlignment="1">
      <alignment vertical="center"/>
    </xf>
    <xf numFmtId="14" fontId="31" fillId="7" borderId="6" xfId="0" quotePrefix="1" applyNumberFormat="1" applyFont="1" applyFill="1" applyBorder="1" applyAlignment="1">
      <alignment horizontal="center" vertical="center" wrapText="1"/>
    </xf>
    <xf numFmtId="3" fontId="31" fillId="7" borderId="6" xfId="0" applyNumberFormat="1" applyFont="1" applyFill="1" applyBorder="1" applyAlignment="1">
      <alignment horizontal="right" vertical="center"/>
    </xf>
    <xf numFmtId="3" fontId="32" fillId="0" borderId="3" xfId="0" applyNumberFormat="1" applyFont="1" applyFill="1" applyBorder="1" applyAlignment="1">
      <alignment horizontal="right" vertical="center"/>
    </xf>
    <xf numFmtId="1" fontId="32" fillId="0" borderId="3" xfId="0" applyNumberFormat="1" applyFont="1" applyFill="1" applyBorder="1" applyAlignment="1">
      <alignment horizontal="right" vertical="center"/>
    </xf>
    <xf numFmtId="3" fontId="31" fillId="8" borderId="3" xfId="0" applyNumberFormat="1" applyFont="1" applyFill="1" applyBorder="1" applyAlignment="1">
      <alignment horizontal="right" vertical="center"/>
    </xf>
    <xf numFmtId="1" fontId="3" fillId="0" borderId="3" xfId="0" applyNumberFormat="1" applyFont="1" applyFill="1" applyBorder="1" applyAlignment="1">
      <alignment horizontal="right" vertical="center"/>
    </xf>
    <xf numFmtId="1" fontId="3" fillId="0" borderId="3" xfId="0" applyNumberFormat="1" applyFont="1" applyFill="1" applyBorder="1" applyAlignment="1">
      <alignment horizontal="right" vertical="center" wrapText="1"/>
    </xf>
    <xf numFmtId="3" fontId="10" fillId="8" borderId="3" xfId="0" applyNumberFormat="1" applyFont="1" applyFill="1" applyBorder="1" applyAlignment="1">
      <alignment horizontal="right" vertical="center"/>
    </xf>
    <xf numFmtId="3" fontId="33" fillId="0" borderId="3" xfId="0" applyNumberFormat="1" applyFont="1" applyFill="1" applyBorder="1" applyAlignment="1">
      <alignment horizontal="right" vertical="center"/>
    </xf>
    <xf numFmtId="3" fontId="10" fillId="7" borderId="6" xfId="0" applyNumberFormat="1" applyFont="1" applyFill="1" applyBorder="1" applyAlignment="1">
      <alignment horizontal="right" vertical="center"/>
    </xf>
    <xf numFmtId="14" fontId="31" fillId="7" borderId="20" xfId="0" quotePrefix="1" applyNumberFormat="1" applyFont="1" applyFill="1" applyBorder="1" applyAlignment="1">
      <alignment horizontal="center" vertical="center" wrapText="1"/>
    </xf>
    <xf numFmtId="3" fontId="31" fillId="7" borderId="20" xfId="0" applyNumberFormat="1" applyFont="1" applyFill="1" applyBorder="1" applyAlignment="1">
      <alignment horizontal="right" vertical="center"/>
    </xf>
    <xf numFmtId="3" fontId="32" fillId="0" borderId="21" xfId="0" applyNumberFormat="1" applyFont="1" applyFill="1" applyBorder="1" applyAlignment="1">
      <alignment horizontal="right" vertical="center"/>
    </xf>
    <xf numFmtId="3" fontId="31" fillId="8" borderId="21" xfId="0" applyNumberFormat="1" applyFont="1" applyFill="1" applyBorder="1" applyAlignment="1">
      <alignment horizontal="right" vertical="center"/>
    </xf>
    <xf numFmtId="1" fontId="32" fillId="0" borderId="21" xfId="0" applyNumberFormat="1" applyFont="1" applyFill="1" applyBorder="1" applyAlignment="1">
      <alignment horizontal="right" vertical="center"/>
    </xf>
    <xf numFmtId="1" fontId="3" fillId="0" borderId="21" xfId="0" applyNumberFormat="1" applyFont="1" applyFill="1" applyBorder="1" applyAlignment="1">
      <alignment horizontal="right" vertical="center"/>
    </xf>
    <xf numFmtId="3" fontId="10" fillId="8" borderId="21" xfId="0" applyNumberFormat="1" applyFont="1" applyFill="1" applyBorder="1" applyAlignment="1">
      <alignment horizontal="right" vertical="center"/>
    </xf>
    <xf numFmtId="3" fontId="33" fillId="0" borderId="21" xfId="0" applyNumberFormat="1" applyFont="1" applyFill="1" applyBorder="1" applyAlignment="1">
      <alignment horizontal="right" vertical="center"/>
    </xf>
    <xf numFmtId="3" fontId="10" fillId="7" borderId="20" xfId="0" applyNumberFormat="1" applyFont="1" applyFill="1" applyBorder="1" applyAlignment="1">
      <alignment horizontal="right" vertical="center"/>
    </xf>
    <xf numFmtId="3" fontId="32" fillId="9" borderId="3" xfId="0" applyNumberFormat="1" applyFont="1" applyFill="1" applyBorder="1" applyAlignment="1">
      <alignment horizontal="right" vertical="center"/>
    </xf>
    <xf numFmtId="1" fontId="3" fillId="9" borderId="3" xfId="0" applyNumberFormat="1" applyFont="1" applyFill="1" applyBorder="1" applyAlignment="1">
      <alignment horizontal="right" vertical="center"/>
    </xf>
    <xf numFmtId="3" fontId="32" fillId="9" borderId="21" xfId="0" applyNumberFormat="1" applyFont="1" applyFill="1" applyBorder="1" applyAlignment="1">
      <alignment horizontal="right" vertical="center"/>
    </xf>
    <xf numFmtId="1" fontId="3" fillId="9" borderId="21" xfId="0" applyNumberFormat="1" applyFont="1" applyFill="1" applyBorder="1" applyAlignment="1">
      <alignment horizontal="right" vertical="center"/>
    </xf>
    <xf numFmtId="1" fontId="31" fillId="7" borderId="22" xfId="0" applyNumberFormat="1" applyFont="1" applyFill="1" applyBorder="1" applyAlignment="1">
      <alignment horizontal="center" vertical="center" wrapText="1"/>
    </xf>
    <xf numFmtId="165" fontId="31" fillId="7" borderId="23" xfId="2" applyNumberFormat="1" applyFont="1" applyFill="1" applyBorder="1" applyAlignment="1">
      <alignment horizontal="center" vertical="center"/>
    </xf>
    <xf numFmtId="165" fontId="32" fillId="0" borderId="24" xfId="2" quotePrefix="1" applyNumberFormat="1" applyFont="1" applyFill="1" applyBorder="1" applyAlignment="1">
      <alignment horizontal="center" vertical="center"/>
    </xf>
    <xf numFmtId="165" fontId="32" fillId="0" borderId="24" xfId="2" applyNumberFormat="1" applyFont="1" applyFill="1" applyBorder="1" applyAlignment="1">
      <alignment horizontal="center" vertical="center"/>
    </xf>
    <xf numFmtId="165" fontId="32" fillId="8" borderId="24" xfId="2" applyNumberFormat="1" applyFont="1" applyFill="1" applyBorder="1" applyAlignment="1">
      <alignment horizontal="center" vertical="center"/>
    </xf>
    <xf numFmtId="165" fontId="10" fillId="7" borderId="23" xfId="2" applyNumberFormat="1" applyFont="1" applyFill="1" applyBorder="1" applyAlignment="1">
      <alignment horizontal="center" vertical="center"/>
    </xf>
    <xf numFmtId="165" fontId="31" fillId="8" borderId="24" xfId="2" applyNumberFormat="1" applyFont="1" applyFill="1" applyBorder="1" applyAlignment="1">
      <alignment horizontal="center" vertical="center"/>
    </xf>
    <xf numFmtId="173" fontId="5" fillId="0" borderId="12" xfId="0" applyNumberFormat="1" applyFont="1" applyFill="1" applyBorder="1" applyAlignment="1">
      <alignment horizontal="right" vertical="center"/>
    </xf>
    <xf numFmtId="0" fontId="4" fillId="3" borderId="19" xfId="0" applyFont="1" applyFill="1" applyBorder="1" applyAlignment="1">
      <alignment horizontal="center" vertical="center" wrapText="1"/>
    </xf>
    <xf numFmtId="173" fontId="4" fillId="3" borderId="20" xfId="0" applyNumberFormat="1" applyFont="1" applyFill="1" applyBorder="1" applyAlignment="1">
      <alignment horizontal="right" vertical="center"/>
    </xf>
    <xf numFmtId="173" fontId="5" fillId="0" borderId="21" xfId="0" applyNumberFormat="1" applyFont="1" applyFill="1" applyBorder="1" applyAlignment="1">
      <alignment horizontal="right" vertical="center"/>
    </xf>
    <xf numFmtId="173" fontId="3" fillId="0" borderId="21" xfId="0" applyNumberFormat="1" applyFont="1" applyFill="1" applyBorder="1" applyAlignment="1">
      <alignment horizontal="right" vertical="center"/>
    </xf>
    <xf numFmtId="173" fontId="4" fillId="2" borderId="21" xfId="0" applyNumberFormat="1" applyFont="1" applyFill="1" applyBorder="1" applyAlignment="1">
      <alignment horizontal="right" vertical="center"/>
    </xf>
    <xf numFmtId="173" fontId="10" fillId="3" borderId="20" xfId="0" applyNumberFormat="1" applyFont="1" applyFill="1" applyBorder="1" applyAlignment="1">
      <alignment horizontal="right" vertical="center"/>
    </xf>
    <xf numFmtId="0" fontId="10" fillId="3" borderId="19" xfId="0" applyFont="1" applyFill="1" applyBorder="1" applyAlignment="1">
      <alignment horizontal="center" vertical="center" wrapText="1"/>
    </xf>
    <xf numFmtId="173" fontId="10" fillId="2" borderId="21" xfId="0" applyNumberFormat="1" applyFont="1" applyFill="1" applyBorder="1" applyAlignment="1">
      <alignment horizontal="right" vertical="center"/>
    </xf>
    <xf numFmtId="173" fontId="3" fillId="0" borderId="19" xfId="0" applyNumberFormat="1" applyFont="1" applyFill="1" applyBorder="1" applyAlignment="1">
      <alignment horizontal="right" vertical="center"/>
    </xf>
    <xf numFmtId="175" fontId="3" fillId="0" borderId="21" xfId="0" applyNumberFormat="1" applyFont="1" applyFill="1" applyBorder="1" applyAlignment="1">
      <alignment horizontal="right" vertical="center"/>
    </xf>
    <xf numFmtId="176" fontId="3" fillId="0" borderId="10" xfId="0" applyNumberFormat="1" applyFont="1" applyFill="1" applyBorder="1" applyAlignment="1">
      <alignment horizontal="right" vertical="center"/>
    </xf>
    <xf numFmtId="175" fontId="3" fillId="0" borderId="19" xfId="0" applyNumberFormat="1" applyFont="1" applyFill="1" applyBorder="1" applyAlignment="1">
      <alignment horizontal="right" vertical="center"/>
    </xf>
    <xf numFmtId="1" fontId="31" fillId="0" borderId="1" xfId="0" applyNumberFormat="1" applyFont="1" applyFill="1" applyBorder="1" applyAlignment="1">
      <alignment horizontal="center" vertical="center"/>
    </xf>
    <xf numFmtId="167" fontId="15" fillId="0" borderId="1" xfId="0" applyNumberFormat="1" applyFont="1" applyFill="1" applyBorder="1"/>
    <xf numFmtId="0" fontId="15" fillId="0" borderId="1" xfId="0" applyFont="1" applyFill="1" applyBorder="1"/>
    <xf numFmtId="1" fontId="20" fillId="0" borderId="1" xfId="0" applyNumberFormat="1" applyFont="1" applyFill="1" applyBorder="1" applyAlignment="1">
      <alignment horizontal="center"/>
    </xf>
    <xf numFmtId="0" fontId="4" fillId="2" borderId="1" xfId="0" applyFont="1" applyFill="1" applyBorder="1" applyAlignment="1">
      <alignment horizontal="left" vertical="center"/>
    </xf>
    <xf numFmtId="1" fontId="10" fillId="2" borderId="1" xfId="9" applyNumberFormat="1" applyFont="1" applyFill="1" applyBorder="1" applyAlignment="1">
      <alignment horizontal="center" vertical="center"/>
    </xf>
    <xf numFmtId="0" fontId="5" fillId="0" borderId="0" xfId="0" applyFont="1" applyFill="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2" fontId="4" fillId="3" borderId="6" xfId="0" applyNumberFormat="1" applyFont="1" applyFill="1" applyBorder="1" applyAlignment="1">
      <alignment horizontal="center" vertical="center" wrapText="1"/>
    </xf>
    <xf numFmtId="0" fontId="5" fillId="3" borderId="15" xfId="0" applyFont="1" applyFill="1" applyBorder="1" applyAlignment="1">
      <alignment vertical="center" wrapText="1"/>
    </xf>
    <xf numFmtId="0" fontId="5" fillId="3" borderId="9"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9" xfId="0" applyFont="1" applyFill="1" applyBorder="1" applyAlignment="1">
      <alignment horizontal="center" vertical="center" wrapText="1"/>
    </xf>
    <xf numFmtId="2" fontId="31" fillId="7" borderId="6" xfId="0" applyNumberFormat="1" applyFont="1" applyFill="1" applyBorder="1" applyAlignment="1">
      <alignment horizontal="center" vertical="center" wrapText="1"/>
    </xf>
    <xf numFmtId="2" fontId="31" fillId="7" borderId="15" xfId="0" applyNumberFormat="1" applyFont="1" applyFill="1" applyBorder="1" applyAlignment="1">
      <alignment horizontal="center" vertical="center" wrapText="1"/>
    </xf>
    <xf numFmtId="2" fontId="31" fillId="7" borderId="9" xfId="0" applyNumberFormat="1" applyFont="1" applyFill="1" applyBorder="1" applyAlignment="1">
      <alignment horizontal="center" vertical="center" wrapText="1"/>
    </xf>
    <xf numFmtId="0" fontId="31" fillId="7"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3" fillId="3" borderId="0" xfId="7" applyFont="1" applyFill="1" applyBorder="1" applyAlignment="1">
      <alignment horizontal="center" vertical="center" textRotation="90" wrapText="1"/>
    </xf>
    <xf numFmtId="0" fontId="3" fillId="3" borderId="4" xfId="7" applyFont="1" applyFill="1" applyBorder="1" applyAlignment="1">
      <alignment horizontal="center" vertical="center" textRotation="90"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1" xfId="7" applyFont="1" applyFill="1" applyBorder="1" applyAlignment="1">
      <alignment horizontal="center" vertical="center" textRotation="90" wrapText="1"/>
    </xf>
    <xf numFmtId="0" fontId="3" fillId="3" borderId="8" xfId="7" applyFont="1" applyFill="1" applyBorder="1" applyAlignment="1">
      <alignment horizontal="center" vertical="center" textRotation="90" wrapText="1"/>
    </xf>
    <xf numFmtId="0" fontId="3" fillId="3" borderId="3" xfId="7" applyFont="1" applyFill="1" applyBorder="1" applyAlignment="1">
      <alignment horizontal="center" vertical="center" textRotation="90" wrapText="1"/>
    </xf>
    <xf numFmtId="0" fontId="3" fillId="3" borderId="14" xfId="7" applyFont="1" applyFill="1" applyBorder="1" applyAlignment="1">
      <alignment horizontal="center" vertical="center" textRotation="90" wrapText="1"/>
    </xf>
    <xf numFmtId="0" fontId="31" fillId="7" borderId="6" xfId="0" applyFont="1" applyFill="1" applyBorder="1" applyAlignment="1">
      <alignment horizontal="center" vertical="center" wrapText="1"/>
    </xf>
    <xf numFmtId="0" fontId="31" fillId="7" borderId="15"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31" fillId="7" borderId="1" xfId="0" applyFont="1" applyFill="1" applyBorder="1" applyAlignment="1">
      <alignment horizontal="center" vertical="center" wrapText="1"/>
    </xf>
    <xf numFmtId="0" fontId="5" fillId="4" borderId="1" xfId="0" applyFont="1" applyFill="1" applyBorder="1" applyAlignment="1">
      <alignment horizontal="center" vertical="center" textRotation="90"/>
    </xf>
    <xf numFmtId="0" fontId="5" fillId="4" borderId="1" xfId="0" applyFont="1" applyFill="1" applyBorder="1" applyAlignment="1">
      <alignment vertical="center"/>
    </xf>
    <xf numFmtId="0" fontId="4" fillId="0" borderId="0" xfId="0" applyFont="1" applyFill="1" applyAlignment="1">
      <alignment horizontal="left" vertical="top" wrapText="1"/>
    </xf>
    <xf numFmtId="0" fontId="5" fillId="0" borderId="0" xfId="0" applyFont="1" applyFill="1" applyBorder="1" applyAlignment="1">
      <alignment horizontal="center" vertical="center"/>
    </xf>
    <xf numFmtId="2" fontId="31" fillId="7" borderId="0" xfId="0" applyNumberFormat="1" applyFont="1" applyFill="1" applyBorder="1" applyAlignment="1">
      <alignment horizontal="center" vertical="center" wrapText="1"/>
    </xf>
    <xf numFmtId="2" fontId="31" fillId="7" borderId="11" xfId="0" applyNumberFormat="1" applyFont="1" applyFill="1" applyBorder="1" applyAlignment="1">
      <alignment horizontal="center" vertical="center" wrapText="1"/>
    </xf>
    <xf numFmtId="2" fontId="31" fillId="7" borderId="12" xfId="0" applyNumberFormat="1" applyFont="1" applyFill="1" applyBorder="1" applyAlignment="1">
      <alignment horizontal="center" vertical="center" wrapText="1"/>
    </xf>
    <xf numFmtId="2" fontId="31" fillId="7" borderId="10" xfId="0" applyNumberFormat="1" applyFont="1" applyFill="1" applyBorder="1" applyAlignment="1">
      <alignment horizontal="center" vertical="center" wrapText="1"/>
    </xf>
    <xf numFmtId="2" fontId="31" fillId="7" borderId="13" xfId="0" applyNumberFormat="1" applyFont="1" applyFill="1" applyBorder="1" applyAlignment="1">
      <alignment horizontal="center" vertical="center" wrapText="1"/>
    </xf>
    <xf numFmtId="2" fontId="31" fillId="7" borderId="14" xfId="0" applyNumberFormat="1" applyFont="1" applyFill="1" applyBorder="1" applyAlignment="1">
      <alignment horizontal="center" vertical="center" wrapText="1"/>
    </xf>
    <xf numFmtId="2" fontId="31" fillId="7" borderId="4" xfId="0" applyNumberFormat="1" applyFont="1" applyFill="1" applyBorder="1" applyAlignment="1">
      <alignment horizontal="center" vertical="center" wrapText="1"/>
    </xf>
    <xf numFmtId="2" fontId="31" fillId="7" borderId="8"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30" fillId="0" borderId="0" xfId="7" applyFont="1" applyAlignment="1">
      <alignment horizontal="left" vertical="top" wrapText="1"/>
    </xf>
  </cellXfs>
  <cellStyles count="13">
    <cellStyle name="Lien hypertexte" xfId="1" builtinId="8"/>
    <cellStyle name="Milliers" xfId="2" builtinId="3"/>
    <cellStyle name="Milliers 2" xfId="3"/>
    <cellStyle name="Milliers 3" xfId="4"/>
    <cellStyle name="Milliers 3 2" xfId="5"/>
    <cellStyle name="Milliers 4" xfId="6"/>
    <cellStyle name="Normal" xfId="0" builtinId="0"/>
    <cellStyle name="Normal 2" xfId="7"/>
    <cellStyle name="Pourcentage" xfId="8" builtinId="5"/>
    <cellStyle name="Pourcentage 2" xfId="9"/>
    <cellStyle name="Pourcentage 3" xfId="10"/>
    <cellStyle name="Pourcentage 3 2" xfId="11"/>
    <cellStyle name="Pourcentage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 b="1" i="0" u="none" strike="noStrike" baseline="0">
                <a:solidFill>
                  <a:srgbClr val="000000"/>
                </a:solidFill>
                <a:latin typeface="Arial"/>
                <a:ea typeface="Arial"/>
                <a:cs typeface="Arial"/>
              </a:defRPr>
            </a:pPr>
            <a:r>
              <a:rPr lang="fr-FR"/>
              <a:t>Nouveaux adhérents de moins de 30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E9A-4072-80C9-41770EB2964A}"/>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6E9A-4072-80C9-41770EB2964A}"/>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6E9A-4072-80C9-41770EB2964A}"/>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6E9A-4072-80C9-41770EB2964A}"/>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6E9A-4072-80C9-41770EB2964A}"/>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6E9A-4072-80C9-41770EB2964A}"/>
            </c:ext>
          </c:extLst>
        </c:ser>
        <c:dLbls>
          <c:showLegendKey val="0"/>
          <c:showVal val="0"/>
          <c:showCatName val="0"/>
          <c:showSerName val="0"/>
          <c:showPercent val="0"/>
          <c:showBubbleSize val="0"/>
        </c:dLbls>
        <c:marker val="1"/>
        <c:smooth val="0"/>
        <c:axId val="242141768"/>
        <c:axId val="1"/>
      </c:lineChart>
      <c:catAx>
        <c:axId val="242141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fr-FR"/>
          </a:p>
        </c:txPr>
        <c:crossAx val="242141768"/>
        <c:crosses val="autoZero"/>
        <c:crossBetween val="between"/>
        <c:majorUnit val="0.1"/>
        <c:minorUnit val="0.02"/>
      </c:valAx>
      <c:spPr>
        <a:solidFill>
          <a:srgbClr val="C0C0C0"/>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30 à 39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7D35-42F3-8CDF-AFF1CC50D556}"/>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7D35-42F3-8CDF-AFF1CC50D556}"/>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7D35-42F3-8CDF-AFF1CC50D556}"/>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7D35-42F3-8CDF-AFF1CC50D556}"/>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7D35-42F3-8CDF-AFF1CC50D556}"/>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7D35-42F3-8CDF-AFF1CC50D556}"/>
            </c:ext>
          </c:extLst>
        </c:ser>
        <c:dLbls>
          <c:showLegendKey val="0"/>
          <c:showVal val="0"/>
          <c:showCatName val="0"/>
          <c:showSerName val="0"/>
          <c:showPercent val="0"/>
          <c:showBubbleSize val="0"/>
        </c:dLbls>
        <c:marker val="1"/>
        <c:smooth val="0"/>
        <c:axId val="242140456"/>
        <c:axId val="1"/>
      </c:lineChart>
      <c:catAx>
        <c:axId val="24214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045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40 à 49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8CAC-4FBE-9070-0081AC82D1E1}"/>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8CAC-4FBE-9070-0081AC82D1E1}"/>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8CAC-4FBE-9070-0081AC82D1E1}"/>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8CAC-4FBE-9070-0081AC82D1E1}"/>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8CAC-4FBE-9070-0081AC82D1E1}"/>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8CAC-4FBE-9070-0081AC82D1E1}"/>
            </c:ext>
          </c:extLst>
        </c:ser>
        <c:dLbls>
          <c:showLegendKey val="0"/>
          <c:showVal val="0"/>
          <c:showCatName val="0"/>
          <c:showSerName val="0"/>
          <c:showPercent val="0"/>
          <c:showBubbleSize val="0"/>
        </c:dLbls>
        <c:marker val="1"/>
        <c:smooth val="0"/>
        <c:axId val="242138816"/>
        <c:axId val="1"/>
      </c:lineChart>
      <c:catAx>
        <c:axId val="242138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38816"/>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fr-FR"/>
              <a:t>Nvx adhérents de 50 à 59 ans</a:t>
            </a:r>
          </a:p>
        </c:rich>
      </c:tx>
      <c:overlay val="0"/>
      <c:spPr>
        <a:noFill/>
        <a:ln w="25400">
          <a:noFill/>
        </a:ln>
      </c:spPr>
    </c:title>
    <c:autoTitleDeleted val="0"/>
    <c:plotArea>
      <c:layout/>
      <c:lineChart>
        <c:grouping val="standard"/>
        <c:varyColors val="0"/>
        <c:ser>
          <c:idx val="0"/>
          <c:order val="0"/>
          <c:tx>
            <c:v>'27-G6'!#REF!</c:v>
          </c:tx>
          <c:spPr>
            <a:ln w="28575">
              <a:noFill/>
            </a:ln>
          </c:spPr>
          <c:marker>
            <c:symbol val="diamond"/>
            <c:size val="5"/>
            <c:spPr>
              <a:solidFill>
                <a:srgbClr val="000090"/>
              </a:solidFill>
              <a:ln>
                <a:solidFill>
                  <a:srgbClr val="00009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46BF-452D-96C8-4440C0D7748B}"/>
            </c:ext>
          </c:extLst>
        </c:ser>
        <c:ser>
          <c:idx val="1"/>
          <c:order val="1"/>
          <c:tx>
            <c:v>'27-G6'!#REF!</c:v>
          </c:tx>
          <c:spPr>
            <a:ln w="12700">
              <a:solidFill>
                <a:srgbClr val="F20884"/>
              </a:solidFill>
              <a:prstDash val="solid"/>
            </a:ln>
          </c:spPr>
          <c:marker>
            <c:symbol val="square"/>
            <c:size val="5"/>
            <c:spPr>
              <a:solidFill>
                <a:srgbClr val="F20884"/>
              </a:solidFill>
              <a:ln>
                <a:solidFill>
                  <a:srgbClr val="F20884"/>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1-46BF-452D-96C8-4440C0D7748B}"/>
            </c:ext>
          </c:extLst>
        </c:ser>
        <c:ser>
          <c:idx val="2"/>
          <c:order val="2"/>
          <c:tx>
            <c:v>'27-G6'!#REF!</c:v>
          </c:tx>
          <c:spPr>
            <a:ln w="12700">
              <a:solidFill>
                <a:srgbClr val="FFFF00"/>
              </a:solidFill>
              <a:prstDash val="solid"/>
            </a:ln>
          </c:spPr>
          <c:marker>
            <c:symbol val="triangle"/>
            <c:size val="5"/>
            <c:spPr>
              <a:solidFill>
                <a:srgbClr val="FCF305"/>
              </a:solidFill>
              <a:ln>
                <a:solidFill>
                  <a:srgbClr val="FCF30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2-46BF-452D-96C8-4440C0D7748B}"/>
            </c:ext>
          </c:extLst>
        </c:ser>
        <c:ser>
          <c:idx val="3"/>
          <c:order val="3"/>
          <c:tx>
            <c:v>'27-G6'!#REF!</c:v>
          </c:tx>
          <c:spPr>
            <a:ln w="12700">
              <a:solidFill>
                <a:srgbClr val="00ABEA"/>
              </a:solidFill>
              <a:prstDash val="solid"/>
            </a:ln>
          </c:spPr>
          <c:marker>
            <c:symbol val="x"/>
            <c:size val="5"/>
            <c:spPr>
              <a:noFill/>
              <a:ln>
                <a:solidFill>
                  <a:srgbClr val="00ABEA"/>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3-46BF-452D-96C8-4440C0D7748B}"/>
            </c:ext>
          </c:extLst>
        </c:ser>
        <c:ser>
          <c:idx val="4"/>
          <c:order val="4"/>
          <c:tx>
            <c:v>'27-G6'!#REF!</c:v>
          </c:tx>
          <c:spPr>
            <a:ln w="12700">
              <a:solidFill>
                <a:srgbClr val="4600A5"/>
              </a:solidFill>
              <a:prstDash val="solid"/>
            </a:ln>
          </c:spPr>
          <c:marker>
            <c:symbol val="star"/>
            <c:size val="5"/>
            <c:spPr>
              <a:noFill/>
              <a:ln>
                <a:solidFill>
                  <a:srgbClr val="4600A5"/>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4-46BF-452D-96C8-4440C0D7748B}"/>
            </c:ext>
          </c:extLst>
        </c:ser>
        <c:ser>
          <c:idx val="5"/>
          <c:order val="5"/>
          <c:tx>
            <c:v>'27-G6'!#REF!</c:v>
          </c:tx>
          <c:spPr>
            <a:ln w="12700">
              <a:solidFill>
                <a:srgbClr val="800000"/>
              </a:solidFill>
              <a:prstDash val="solid"/>
            </a:ln>
          </c:spPr>
          <c:marker>
            <c:symbol val="circle"/>
            <c:size val="5"/>
            <c:spPr>
              <a:solidFill>
                <a:srgbClr val="900000"/>
              </a:solidFill>
              <a:ln>
                <a:solidFill>
                  <a:srgbClr val="900000"/>
                </a:solidFill>
                <a:prstDash val="solid"/>
              </a:ln>
            </c:spPr>
          </c:marker>
          <c:val>
            <c:numRef>
              <c:f>'30-G3'!#REF!</c:f>
              <c:numCache>
                <c:formatCode>General</c:formatCode>
                <c:ptCount val="1"/>
                <c:pt idx="0">
                  <c:v>0</c:v>
                </c:pt>
              </c:numCache>
            </c:numRef>
          </c:val>
          <c:smooth val="0"/>
          <c:extLst>
            <c:ext xmlns:c15="http://schemas.microsoft.com/office/drawing/2012/chart" uri="{02D57815-91ED-43cb-92C2-25804820EDAC}">
              <c15:filteredCategoryTitle>
                <c15:cat>
                  <c:numRef>
                    <c:extLst>
                      <c:ext uri="{02D57815-91ED-43cb-92C2-25804820EDAC}">
                        <c15:formulaRef>
                          <c15:sqref>'30-G3'!#REF!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5-46BF-452D-96C8-4440C0D7748B}"/>
            </c:ext>
          </c:extLst>
        </c:ser>
        <c:dLbls>
          <c:showLegendKey val="0"/>
          <c:showVal val="0"/>
          <c:showCatName val="0"/>
          <c:showSerName val="0"/>
          <c:showPercent val="0"/>
          <c:showBubbleSize val="0"/>
        </c:dLbls>
        <c:marker val="1"/>
        <c:smooth val="0"/>
        <c:axId val="242142424"/>
        <c:axId val="1"/>
      </c:lineChart>
      <c:catAx>
        <c:axId val="242142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1"/>
        <c:crossesAt val="0"/>
        <c:auto val="1"/>
        <c:lblAlgn val="ctr"/>
        <c:lblOffset val="100"/>
        <c:tickLblSkip val="1"/>
        <c:tickMarkSkip val="1"/>
        <c:noMultiLvlLbl val="0"/>
      </c:catAx>
      <c:valAx>
        <c:axId val="1"/>
        <c:scaling>
          <c:orientation val="minMax"/>
          <c:max val="0.45"/>
          <c:min val="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fr-FR"/>
          </a:p>
        </c:txPr>
        <c:crossAx val="242142424"/>
        <c:crosses val="autoZero"/>
        <c:crossBetween val="between"/>
        <c:majorUnit val="0.1"/>
        <c:minorUnit val="0.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117763</xdr:colOff>
      <xdr:row>24</xdr:row>
      <xdr:rowOff>116032</xdr:rowOff>
    </xdr:from>
    <xdr:to>
      <xdr:col>23</xdr:col>
      <xdr:colOff>0</xdr:colOff>
      <xdr:row>32</xdr:row>
      <xdr:rowOff>107674</xdr:rowOff>
    </xdr:to>
    <xdr:sp macro="" textlink="">
      <xdr:nvSpPr>
        <xdr:cNvPr id="1025" name="Text Box 1"/>
        <xdr:cNvSpPr txBox="1">
          <a:spLocks noChangeArrowheads="1"/>
        </xdr:cNvSpPr>
      </xdr:nvSpPr>
      <xdr:spPr bwMode="auto">
        <a:xfrm>
          <a:off x="117763" y="5872445"/>
          <a:ext cx="13490563" cy="1118077"/>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a:cs typeface="Arial"/>
            </a:rPr>
            <a:t>1 </a:t>
          </a:r>
          <a:r>
            <a:rPr lang="fr-FR" sz="800" b="0" i="0" u="none" strike="noStrike" baseline="0">
              <a:solidFill>
                <a:sysClr val="windowText" lastClr="000000"/>
              </a:solidFill>
              <a:latin typeface="Arial"/>
              <a:cs typeface="Arial"/>
            </a:rPr>
            <a:t>Champ non constant au sein de la catégorie "autres"</a:t>
          </a:r>
        </a:p>
        <a:p>
          <a:pPr algn="l" rtl="0">
            <a:defRPr sz="1000"/>
          </a:pPr>
          <a:r>
            <a:rPr lang="fr-FR" sz="800" b="0" i="0" u="none" strike="noStrike" baseline="30000">
              <a:solidFill>
                <a:sysClr val="windowText" lastClr="000000"/>
              </a:solidFill>
              <a:latin typeface="Arial"/>
              <a:cs typeface="Arial"/>
            </a:rPr>
            <a:t>2</a:t>
          </a:r>
          <a:r>
            <a:rPr lang="fr-FR" sz="800" b="0" i="0" u="none" strike="noStrike" baseline="0">
              <a:solidFill>
                <a:sysClr val="windowText" lastClr="000000"/>
              </a:solidFill>
              <a:latin typeface="Arial"/>
              <a:cs typeface="Arial"/>
            </a:rPr>
            <a:t> Le PERCO n’est pas un contrat d’assurance retraite, mais un dispositif d’épargne salariale. </a:t>
          </a:r>
        </a:p>
        <a:p>
          <a:pPr algn="l" rtl="0">
            <a:defRPr sz="1000"/>
          </a:pPr>
          <a:r>
            <a:rPr lang="fr-FR" sz="800" b="0" i="0" u="none" strike="noStrike" baseline="30000">
              <a:solidFill>
                <a:sysClr val="windowText" lastClr="000000"/>
              </a:solidFill>
              <a:latin typeface="Arial"/>
              <a:cs typeface="Arial"/>
            </a:rPr>
            <a:t>3 </a:t>
          </a:r>
          <a:r>
            <a:rPr lang="fr-FR" sz="800" b="0" i="0" u="none" strike="noStrike" baseline="0">
              <a:solidFill>
                <a:sysClr val="windowText" lastClr="000000"/>
              </a:solidFill>
              <a:latin typeface="Arial"/>
              <a:cs typeface="Arial"/>
            </a:rPr>
            <a:t>Contrats de type "article 83" du CGI et autres produits de retraite supplémentaire d'entreprise relevant de la fiscalité des contrats de type "article 83" (REPMA, PER, L.441,...).</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a:solidFill>
                <a:sysClr val="windowText" lastClr="000000"/>
              </a:solidFill>
              <a:latin typeface="Arial" pitchFamily="34" charset="0"/>
              <a:ea typeface="+mn-ea"/>
              <a:cs typeface="Arial" pitchFamily="34" charset="0"/>
            </a:rPr>
            <a:t>Note</a:t>
          </a:r>
          <a:r>
            <a:rPr lang="fr-FR" sz="800">
              <a:solidFill>
                <a:sysClr val="windowText" lastClr="000000"/>
              </a:solidFill>
              <a:latin typeface="Arial" pitchFamily="34" charset="0"/>
              <a:ea typeface="+mn-ea"/>
              <a:cs typeface="Arial" pitchFamily="34" charset="0"/>
            </a:rPr>
            <a:t> </a:t>
          </a:r>
          <a:r>
            <a:rPr lang="fr-FR" sz="800" b="0" i="0" baseline="0">
              <a:solidFill>
                <a:sysClr val="windowText" lastClr="000000"/>
              </a:solidFill>
              <a:latin typeface="Arial" pitchFamily="34" charset="0"/>
              <a:ea typeface="+mn-ea"/>
              <a:cs typeface="Arial" pitchFamily="34" charset="0"/>
            </a:rPr>
            <a:t>• A compter des données 2018, les résultats de l'enquête ne sont plus calés sur les données des fédérations. Ceci conduit à une rupture de série entre 2017 et 2018. </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a:solidFill>
                <a:sysClr val="windowText" lastClr="000000"/>
              </a:solidFill>
              <a:latin typeface="Arial" pitchFamily="34" charset="0"/>
              <a:ea typeface="+mn-ea"/>
              <a:cs typeface="Arial" pitchFamily="34" charset="0"/>
            </a:rPr>
            <a:t>Des</a:t>
          </a:r>
          <a:r>
            <a:rPr lang="fr-FR" sz="800" baseline="0">
              <a:solidFill>
                <a:sysClr val="windowText" lastClr="000000"/>
              </a:solidFill>
              <a:latin typeface="Arial" pitchFamily="34" charset="0"/>
              <a:ea typeface="+mn-ea"/>
              <a:cs typeface="Arial" pitchFamily="34" charset="0"/>
            </a:rPr>
            <a:t> informations sur l</a:t>
          </a:r>
          <a:r>
            <a:rPr lang="fr-FR" sz="800">
              <a:solidFill>
                <a:sysClr val="windowText" lastClr="000000"/>
              </a:solidFill>
              <a:latin typeface="Arial" pitchFamily="34" charset="0"/>
              <a:ea typeface="+mn-ea"/>
              <a:cs typeface="Arial" pitchFamily="34" charset="0"/>
            </a:rPr>
            <a:t>es montants de cotisations versées sur les contrats de préretraite</a:t>
          </a:r>
          <a:r>
            <a:rPr lang="fr-FR" sz="800" baseline="0">
              <a:solidFill>
                <a:sysClr val="windowText" lastClr="000000"/>
              </a:solidFill>
              <a:latin typeface="Arial" pitchFamily="34" charset="0"/>
              <a:ea typeface="+mn-ea"/>
              <a:cs typeface="Arial" pitchFamily="34" charset="0"/>
            </a:rPr>
            <a:t> sont  disponibles d</a:t>
          </a:r>
          <a:r>
            <a:rPr lang="fr-FR" sz="800">
              <a:solidFill>
                <a:sysClr val="windowText" lastClr="000000"/>
              </a:solidFill>
              <a:latin typeface="Arial" pitchFamily="34" charset="0"/>
              <a:ea typeface="+mn-ea"/>
              <a:cs typeface="Arial" pitchFamily="34" charset="0"/>
            </a:rPr>
            <a:t>epuis la vague 2010 de l'enquête Retraite supplémentaire. Depuis cette date, il est donc</a:t>
          </a:r>
          <a:r>
            <a:rPr lang="fr-FR" sz="800" baseline="0">
              <a:solidFill>
                <a:sysClr val="windowText" lastClr="000000"/>
              </a:solidFill>
              <a:latin typeface="Arial" pitchFamily="34" charset="0"/>
              <a:ea typeface="+mn-ea"/>
              <a:cs typeface="Arial" pitchFamily="34" charset="0"/>
            </a:rPr>
            <a:t> possible de les isoler du montant des cotisations versées sur les contrats de type "art. 39" du CGI</a:t>
          </a:r>
          <a:r>
            <a:rPr lang="fr-FR" sz="800" b="0" i="0" baseline="0">
              <a:solidFill>
                <a:sysClr val="windowText" lastClr="000000"/>
              </a:solidFill>
              <a:effectLst/>
              <a:latin typeface="Arial" panose="020B0604020202020204" pitchFamily="34" charset="0"/>
              <a:ea typeface="+mn-ea"/>
              <a:cs typeface="Arial" panose="020B0604020202020204" pitchFamily="34" charset="0"/>
            </a:rPr>
            <a:t>, ce qui explique la rupture de la série pour ces contrats (données grisées avant 2010)</a:t>
          </a:r>
          <a:r>
            <a:rPr lang="fr-FR" sz="800" baseline="0">
              <a:solidFill>
                <a:sysClr val="windowText" lastClr="000000"/>
              </a:solidFill>
              <a:latin typeface="Arial" pitchFamily="34" charset="0"/>
              <a:ea typeface="+mn-ea"/>
              <a:cs typeface="Arial"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aseline="0">
              <a:solidFill>
                <a:sysClr val="windowText" lastClr="000000"/>
              </a:solidFill>
              <a:latin typeface="Arial" pitchFamily="34" charset="0"/>
              <a:ea typeface="+mn-ea"/>
              <a:cs typeface="Arial" pitchFamily="34" charset="0"/>
            </a:rPr>
            <a:t>L'évolution des cotisations est convertie des euros courants aux euros constants  en utilisant les évolutions en glissement annuel de l'inflation totale.</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Enquêtes Retraite supplémentaire de 2005 à 2019 de la DREES ;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calages sur données AFG et FFA de 2005 à 2017.</a:t>
          </a:r>
          <a:endParaRPr lang="fr-FR" sz="8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219074</xdr:colOff>
      <xdr:row>16</xdr:row>
      <xdr:rowOff>114300</xdr:rowOff>
    </xdr:from>
    <xdr:to>
      <xdr:col>7</xdr:col>
      <xdr:colOff>361950</xdr:colOff>
      <xdr:row>20</xdr:row>
      <xdr:rowOff>124558</xdr:rowOff>
    </xdr:to>
    <xdr:sp macro="" textlink="">
      <xdr:nvSpPr>
        <xdr:cNvPr id="9217" name="Text Box 1"/>
        <xdr:cNvSpPr txBox="1">
          <a:spLocks noChangeArrowheads="1"/>
        </xdr:cNvSpPr>
      </xdr:nvSpPr>
      <xdr:spPr bwMode="auto">
        <a:xfrm>
          <a:off x="219074" y="3176954"/>
          <a:ext cx="5828568" cy="640373"/>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le sexe est connu. Pour chacun des produits, la part des adhérents pour laquelle cette information est disponible est comprise entre 89 % et 100 %.</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au cours de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a:t>
          </a:r>
          <a:r>
            <a:rPr lang="fr-FR" sz="800" b="0" i="0" u="none" strike="noStrike" baseline="0">
              <a:solidFill>
                <a:sysClr val="windowText" lastClr="000000"/>
              </a:solidFill>
              <a:latin typeface="Arial" pitchFamily="34" charset="0"/>
              <a:ea typeface="+mn-ea"/>
              <a:cs typeface="Arial" pitchFamily="34" charset="0"/>
            </a:rPr>
            <a:t> &gt;  DREES, enquêtes Retraite supplémentaire de 2019.</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14</xdr:row>
      <xdr:rowOff>85724</xdr:rowOff>
    </xdr:from>
    <xdr:to>
      <xdr:col>6</xdr:col>
      <xdr:colOff>809625</xdr:colOff>
      <xdr:row>22</xdr:row>
      <xdr:rowOff>65942</xdr:rowOff>
    </xdr:to>
    <xdr:sp macro="" textlink="">
      <xdr:nvSpPr>
        <xdr:cNvPr id="6145" name="Text Box 1"/>
        <xdr:cNvSpPr txBox="1">
          <a:spLocks noChangeArrowheads="1"/>
        </xdr:cNvSpPr>
      </xdr:nvSpPr>
      <xdr:spPr bwMode="auto">
        <a:xfrm>
          <a:off x="238125" y="2869955"/>
          <a:ext cx="5868865" cy="115252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Note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Données estimées sur le champ des répondants à l’enquête pour lesquels la tranche de versement est connue.  Pour chacun des produits, la part des cotisants pour laquelle cette information est disponible est de 88 % pour les PER individuels, PERP et assimilés, 100 % pour PER d'entreprise collectifs et Perco, 98 % pour les PER d'entreprise obligatoires, article 83 et assimilés.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Champ</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Contrats en cours de constitution et pour lesquels un versement a été réalisé au cours de l’année, sans correction des doubles comptes. </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900" b="1" i="0" u="none" strike="noStrike" kern="0" cap="none" spc="0" normalizeH="0" baseline="0" noProof="0">
              <a:ln>
                <a:noFill/>
              </a:ln>
              <a:solidFill>
                <a:sysClr val="windowText" lastClr="000000"/>
              </a:solidFill>
              <a:effectLst/>
              <a:uLnTx/>
              <a:uFillTx/>
              <a:latin typeface="+mn-lt"/>
              <a:ea typeface="+mn-ea"/>
              <a:cs typeface="+mn-cs"/>
            </a:rPr>
            <a:t>Source</a:t>
          </a:r>
          <a:r>
            <a:rPr kumimoji="0" lang="fr-FR" sz="900" b="0" i="0" u="none" strike="noStrike" kern="0" cap="none" spc="0" normalizeH="0" baseline="0" noProof="0">
              <a:ln>
                <a:noFill/>
              </a:ln>
              <a:solidFill>
                <a:sysClr val="windowText" lastClr="000000"/>
              </a:solidFill>
              <a:effectLst/>
              <a:uLnTx/>
              <a:uFillTx/>
              <a:latin typeface="+mn-lt"/>
              <a:ea typeface="+mn-ea"/>
              <a:cs typeface="+mn-cs"/>
            </a:rPr>
            <a:t> &gt;  DREES, enquêtes Retraite supplémentaire de 2019.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247649</xdr:colOff>
      <xdr:row>27</xdr:row>
      <xdr:rowOff>28574</xdr:rowOff>
    </xdr:from>
    <xdr:to>
      <xdr:col>16</xdr:col>
      <xdr:colOff>219075</xdr:colOff>
      <xdr:row>35</xdr:row>
      <xdr:rowOff>95249</xdr:rowOff>
    </xdr:to>
    <xdr:sp macro="" textlink="">
      <xdr:nvSpPr>
        <xdr:cNvPr id="5121" name="Text Box 1"/>
        <xdr:cNvSpPr txBox="1">
          <a:spLocks noChangeArrowheads="1"/>
        </xdr:cNvSpPr>
      </xdr:nvSpPr>
      <xdr:spPr bwMode="auto">
        <a:xfrm>
          <a:off x="247649" y="6543674"/>
          <a:ext cx="11782426" cy="1209675"/>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latin typeface="Arial" pitchFamily="34" charset="0"/>
              <a:ea typeface="+mn-ea"/>
              <a:cs typeface="Arial" pitchFamily="34" charset="0"/>
            </a:rPr>
            <a:t>nd : non déterminé.</a:t>
          </a:r>
          <a:endParaRPr lang="fr-FR" sz="800">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ysClr val="windowText" lastClr="000000"/>
            </a:solidFill>
            <a:effectLst/>
            <a:uLnTx/>
            <a:uFillTx/>
            <a:latin typeface="Arial"/>
            <a:ea typeface="+mn-ea"/>
            <a:cs typeface="Arial"/>
          </a:endParaRP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1" i="0" u="none" strike="noStrike" baseline="0">
              <a:solidFill>
                <a:sysClr val="windowText" lastClr="000000"/>
              </a:solidFill>
              <a:latin typeface="Arial"/>
              <a:ea typeface="+mn-ea"/>
              <a:cs typeface="Arial"/>
            </a:rPr>
            <a:t>Note • </a:t>
          </a:r>
          <a:r>
            <a:rPr lang="fr-FR" sz="800" b="0" i="0" u="none" strike="noStrike" baseline="0">
              <a:solidFill>
                <a:sysClr val="windowText" lastClr="000000"/>
              </a:solidFill>
              <a:latin typeface="Arial"/>
              <a:ea typeface="+mn-ea"/>
              <a:cs typeface="Arial"/>
            </a:rPr>
            <a:t>A compter des données 2018, les résultats de l'enquête ne sont plus calés sur les données des fédérations. Ceci conduit à une rupture de série entre 2017 et 2018. </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Les cotisations moyennes sont calculées sur le champ des répondants à l’enquête.</a:t>
          </a:r>
        </a:p>
        <a:p>
          <a:pPr marL="0" marR="0" indent="0" algn="l" defTabSz="914400" rtl="0" eaLnBrk="1" fontAlgn="auto" latinLnBrk="0" hangingPunct="1">
            <a:lnSpc>
              <a:spcPts val="8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L'évolution des cotisations est convertie des euros courants aux euros constants  en utilisant les évolutions en glissement annuel de l'inflation totale.</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ysClr val="windowText" lastClr="000000"/>
              </a:solidFill>
              <a:latin typeface="Arial"/>
              <a:cs typeface="Arial"/>
            </a:rPr>
            <a:t>Sources </a:t>
          </a:r>
          <a:r>
            <a:rPr lang="fr-FR" sz="800" b="0" i="0" u="none" strike="noStrike" baseline="0">
              <a:solidFill>
                <a:sysClr val="windowText" lastClr="000000"/>
              </a:solidFill>
              <a:latin typeface="Arial"/>
              <a:cs typeface="Arial"/>
            </a:rPr>
            <a:t>•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2019 de la DREES ; calages sur données AFG et FFA de 2005 à 2017.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0" noProof="0">
              <a:ln>
                <a:noFill/>
              </a:ln>
              <a:solidFill>
                <a:sysClr val="windowText" lastClr="000000"/>
              </a:solidFill>
              <a:effectLst/>
              <a:uLnTx/>
              <a:uFillTx/>
              <a:latin typeface="Arial"/>
              <a:ea typeface="+mn-ea"/>
              <a:cs typeface="Arial"/>
            </a:rPr>
            <a:t>.</a:t>
          </a:r>
        </a:p>
        <a:p>
          <a:pPr algn="l" rtl="0">
            <a:lnSpc>
              <a:spcPts val="800"/>
            </a:lnSpc>
            <a:defRPr sz="1000"/>
          </a:pPr>
          <a:endParaRPr lang="fr-FR" sz="800" b="0" i="0" u="none" strike="noStrike" baseline="0">
            <a:solidFill>
              <a:sysClr val="windowText" lastClr="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190500</xdr:colOff>
      <xdr:row>27</xdr:row>
      <xdr:rowOff>38100</xdr:rowOff>
    </xdr:from>
    <xdr:to>
      <xdr:col>16</xdr:col>
      <xdr:colOff>47625</xdr:colOff>
      <xdr:row>37</xdr:row>
      <xdr:rowOff>66675</xdr:rowOff>
    </xdr:to>
    <xdr:sp macro="" textlink="">
      <xdr:nvSpPr>
        <xdr:cNvPr id="3" name="Text Box 1"/>
        <xdr:cNvSpPr txBox="1">
          <a:spLocks noChangeArrowheads="1"/>
        </xdr:cNvSpPr>
      </xdr:nvSpPr>
      <xdr:spPr bwMode="auto">
        <a:xfrm>
          <a:off x="438150" y="6934200"/>
          <a:ext cx="8877300" cy="1457325"/>
        </a:xfrm>
        <a:prstGeom prst="rect">
          <a:avLst/>
        </a:prstGeom>
        <a:solidFill>
          <a:srgbClr val="FFFFFF"/>
        </a:solidFill>
        <a:ln w="9525">
          <a:noFill/>
          <a:miter lim="800000"/>
          <a:headEnd/>
          <a:tailEnd/>
        </a:ln>
      </xdr:spPr>
      <xdr:txBody>
        <a:bodyPr vertOverflow="clip" wrap="square" lIns="27432" tIns="22860" rIns="0" bIns="0" anchor="t" upright="1"/>
        <a:lstStyle/>
        <a:p>
          <a:pPr rtl="0" eaLnBrk="1" fontAlgn="auto" latinLnBrk="0" hangingPunct="1">
            <a:lnSpc>
              <a:spcPct val="100000"/>
            </a:lnSpc>
            <a:spcBef>
              <a:spcPts val="0"/>
            </a:spcBef>
            <a:spcAft>
              <a:spcPts val="0"/>
            </a:spcAft>
          </a:pPr>
          <a:r>
            <a:rPr lang="fr-FR" sz="800">
              <a:latin typeface="Arial" pitchFamily="34" charset="0"/>
              <a:cs typeface="Arial" pitchFamily="34" charset="0"/>
            </a:rPr>
            <a:t>ns : non significatif.</a:t>
          </a:r>
        </a:p>
        <a:p>
          <a:pPr rtl="0" eaLnBrk="1" fontAlgn="auto" latinLnBrk="0" hangingPunct="1">
            <a:lnSpc>
              <a:spcPct val="100000"/>
            </a:lnSpc>
            <a:spcBef>
              <a:spcPts val="0"/>
            </a:spcBef>
            <a:spcAft>
              <a:spcPts val="0"/>
            </a:spcAft>
          </a:pPr>
          <a:r>
            <a:rPr lang="fr-FR" sz="800">
              <a:latin typeface="Arial" pitchFamily="34" charset="0"/>
              <a:cs typeface="Arial" pitchFamily="34" charset="0"/>
            </a:rPr>
            <a:t>VFU : versement forfaitaire unique.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indent="0" defTabSz="914400" rtl="0" eaLnBrk="1" fontAlgn="auto" latinLnBrk="0" hangingPunct="1">
            <a:lnSpc>
              <a:spcPct val="100000"/>
            </a:lnSpc>
            <a:spcBef>
              <a:spcPts val="0"/>
            </a:spcBef>
            <a:spcAft>
              <a:spcPts val="0"/>
            </a:spcAft>
            <a:buClrTx/>
            <a:buSzTx/>
            <a:buFontTx/>
            <a:buNone/>
            <a:tabLst/>
            <a:defRPr/>
          </a:pPr>
          <a:r>
            <a:rPr lang="fr-FR" sz="800">
              <a:latin typeface="Arial" pitchFamily="34" charset="0"/>
              <a:ea typeface="+mn-ea"/>
              <a:cs typeface="Arial" pitchFamily="34" charset="0"/>
            </a:rPr>
            <a:t>L'évolution des prestations est convertie des euros courants aux euros constants  </a:t>
          </a:r>
          <a:r>
            <a:rPr lang="fr-FR" sz="800">
              <a:solidFill>
                <a:sysClr val="windowText" lastClr="000000"/>
              </a:solidFill>
              <a:latin typeface="Arial" pitchFamily="34" charset="0"/>
              <a:ea typeface="+mn-ea"/>
              <a:cs typeface="Arial" pitchFamily="34" charset="0"/>
            </a:rPr>
            <a:t>en utilisant les évolutions en glissement</a:t>
          </a:r>
          <a:r>
            <a:rPr lang="fr-FR" sz="800" baseline="0">
              <a:solidFill>
                <a:sysClr val="windowText" lastClr="000000"/>
              </a:solidFill>
              <a:latin typeface="Arial" pitchFamily="34" charset="0"/>
              <a:ea typeface="+mn-ea"/>
              <a:cs typeface="Arial" pitchFamily="34" charset="0"/>
            </a:rPr>
            <a:t> </a:t>
          </a:r>
          <a:r>
            <a:rPr lang="fr-FR" sz="800">
              <a:solidFill>
                <a:sysClr val="windowText" lastClr="000000"/>
              </a:solidFill>
              <a:latin typeface="Arial" pitchFamily="34" charset="0"/>
              <a:ea typeface="+mn-ea"/>
              <a:cs typeface="Arial" pitchFamily="34" charset="0"/>
            </a:rPr>
            <a:t>annuel de l'inflation totale.</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Champ • </a:t>
          </a:r>
          <a:r>
            <a:rPr lang="fr-FR" sz="800">
              <a:latin typeface="Arial" pitchFamily="34" charset="0"/>
              <a:cs typeface="Arial" pitchFamily="34" charset="0"/>
            </a:rPr>
            <a:t>Contrats en cours de liquidation.</a:t>
          </a:r>
        </a:p>
        <a:p>
          <a:pPr rtl="0" eaLnBrk="1" fontAlgn="auto" latinLnBrk="0" hangingPunct="1">
            <a:lnSpc>
              <a:spcPct val="100000"/>
            </a:lnSpc>
            <a:spcBef>
              <a:spcPts val="0"/>
            </a:spcBef>
            <a:spcAft>
              <a:spcPts val="0"/>
            </a:spcAft>
          </a:pPr>
          <a:r>
            <a:rPr lang="fr-FR" sz="800" b="1" i="0" u="none" strike="noStrike" baseline="0">
              <a:solidFill>
                <a:srgbClr val="000000"/>
              </a:solidFill>
              <a:latin typeface="Arial" pitchFamily="34" charset="0"/>
              <a:ea typeface="+mn-ea"/>
              <a:cs typeface="Arial" pitchFamily="34" charset="0"/>
            </a:rPr>
            <a:t>Source • </a:t>
          </a:r>
          <a:r>
            <a:rPr lang="fr-FR" sz="800">
              <a:latin typeface="Arial" pitchFamily="34" charset="0"/>
              <a:cs typeface="Arial" pitchFamily="34" charset="0"/>
            </a:rPr>
            <a:t>Enquêtes Retraite supplémentaire de 2005 à 2019 de la DREES ; calages sur données AFG et FFA de 2005 à 2017.</a:t>
          </a:r>
        </a:p>
        <a:p>
          <a:pPr rtl="0" eaLnBrk="1" fontAlgn="auto" latinLnBrk="0" hangingPunct="1">
            <a:lnSpc>
              <a:spcPct val="100000"/>
            </a:lnSpc>
            <a:spcBef>
              <a:spcPts val="0"/>
            </a:spcBef>
            <a:spcAft>
              <a:spcPts val="0"/>
            </a:spcAft>
          </a:pPr>
          <a:endParaRPr lang="fr-FR" sz="800">
            <a:latin typeface="Arial" pitchFamily="34" charset="0"/>
            <a:cs typeface="Arial" pitchFamily="34" charset="0"/>
          </a:endParaRPr>
        </a:p>
        <a:p>
          <a:pPr algn="l" rtl="0">
            <a:lnSpc>
              <a:spcPts val="800"/>
            </a:lnSpc>
            <a:defRPr sz="1000"/>
          </a:pPr>
          <a:endParaRPr lang="fr-FR" sz="800" b="0" i="0" u="none" strike="noStrike" baseline="0">
            <a:solidFill>
              <a:srgbClr val="000000"/>
            </a:solidFill>
            <a:latin typeface="Arial" pitchFamily="34" charset="0"/>
            <a:cs typeface="Arial" pitchFamily="34" charset="0"/>
          </a:endParaRPr>
        </a:p>
        <a:p>
          <a:pPr algn="l"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234463</xdr:colOff>
      <xdr:row>7</xdr:row>
      <xdr:rowOff>95251</xdr:rowOff>
    </xdr:from>
    <xdr:to>
      <xdr:col>6</xdr:col>
      <xdr:colOff>578828</xdr:colOff>
      <xdr:row>17</xdr:row>
      <xdr:rowOff>14653</xdr:rowOff>
    </xdr:to>
    <xdr:sp macro="" textlink="">
      <xdr:nvSpPr>
        <xdr:cNvPr id="10242" name="Text Box 2"/>
        <xdr:cNvSpPr txBox="1">
          <a:spLocks noChangeArrowheads="1"/>
        </xdr:cNvSpPr>
      </xdr:nvSpPr>
      <xdr:spPr bwMode="auto">
        <a:xfrm>
          <a:off x="234463" y="1524001"/>
          <a:ext cx="5084884" cy="1384787"/>
        </a:xfrm>
        <a:prstGeom prst="rect">
          <a:avLst/>
        </a:prstGeom>
        <a:solidFill>
          <a:srgbClr val="FFFFFF"/>
        </a:solidFill>
        <a:ln w="9525">
          <a:noFill/>
          <a:miter lim="800000"/>
          <a:headEnd/>
          <a:tailEnd/>
        </a:ln>
      </xdr:spPr>
      <xdr:txBody>
        <a:bodyPr vertOverflow="clip" wrap="square" lIns="27432" tIns="22860" rIns="27432"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Données estimées sur le champ des répondants à l'enquête, pour lesquels la tranche de rente est connue. La part des bénéficiaires pour laquelle cette information est disponible est comprise entre 84 % et 98 %.</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Champ</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Contrats en cours de liquidation.</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Source</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&gt; DREES, enquête Retraite supplémentaire 2019.</a:t>
          </a:r>
        </a:p>
        <a:p>
          <a:pPr algn="just" rtl="0">
            <a:lnSpc>
              <a:spcPts val="600"/>
            </a:lnSpc>
            <a:defRPr sz="1000"/>
          </a:pPr>
          <a:endParaRPr lang="fr-FR" sz="800" b="0" i="0" u="none" strike="noStrike" baseline="0">
            <a:solidFill>
              <a:srgbClr val="000000"/>
            </a:solidFill>
            <a:latin typeface="Arial"/>
            <a:cs typeface="Arial"/>
          </a:endParaRPr>
        </a:p>
        <a:p>
          <a:pPr algn="just" rtl="0">
            <a:lnSpc>
              <a:spcPts val="700"/>
            </a:lnSpc>
            <a:defRPr sz="1000"/>
          </a:pPr>
          <a:endParaRPr lang="fr-FR" sz="800" b="0" i="0" u="none" strike="noStrike" baseline="0">
            <a:solidFill>
              <a:srgbClr val="000000"/>
            </a:solidFill>
            <a:latin typeface="Arial"/>
            <a:cs typeface="Arial"/>
          </a:endParaRPr>
        </a:p>
        <a:p>
          <a:pPr algn="just" rtl="0">
            <a:lnSpc>
              <a:spcPts val="600"/>
            </a:lnSpc>
            <a:defRPr sz="1000"/>
          </a:pPr>
          <a:endParaRPr lang="fr-FR" sz="800" b="0" i="0" u="none" strike="noStrike" baseline="0">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10</xdr:row>
      <xdr:rowOff>19049</xdr:rowOff>
    </xdr:from>
    <xdr:to>
      <xdr:col>4</xdr:col>
      <xdr:colOff>742951</xdr:colOff>
      <xdr:row>21</xdr:row>
      <xdr:rowOff>72258</xdr:rowOff>
    </xdr:to>
    <xdr:sp macro="" textlink="">
      <xdr:nvSpPr>
        <xdr:cNvPr id="11265" name="Text Box 1"/>
        <xdr:cNvSpPr txBox="1">
          <a:spLocks noChangeArrowheads="1"/>
        </xdr:cNvSpPr>
      </xdr:nvSpPr>
      <xdr:spPr bwMode="auto">
        <a:xfrm>
          <a:off x="190500" y="1878066"/>
          <a:ext cx="5104744" cy="1642899"/>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1. Ensemble des produits à souscription individuelle : PER individuel, PERP, produits pour les fonctionnaires et élus locaux (Prefon, Corem, etc.), produits pour les non-salariés (Madelin dont Madelin agricoles) et autres produits à souscription individuelles.</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black"/>
              </a:solidFill>
              <a:effectLst/>
              <a:uLnTx/>
              <a:uFillTx/>
              <a:latin typeface="Times New Roman" panose="02020603050405020304" pitchFamily="18" charset="0"/>
              <a:ea typeface="+mn-ea"/>
              <a:cs typeface="Times New Roman" panose="02020603050405020304" pitchFamily="18" charset="0"/>
            </a:rPr>
            <a:t>2. Ensemble des produits à souscription collective et à cotisations définies : PER d'entreprise obligatoire, articles 83, articles 82 et autres produits à souscription collective et cotisations définies.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Note</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1"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&gt;</a:t>
          </a:r>
          <a:r>
            <a:rPr kumimoji="0" lang="fr-FR" sz="8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Données estimées sur le champ des répondants à l’enquête pour lesquels la nature de la rente est connue. Les rentes classiques, ou de base, sont les prestations versées à la personne même qui a cotisé au contrat de retraite supplémentaire. Lors de la signature du contrat, la personne qui cotise peut aussi spécifier à qui les rentes seront reversées en cas de décès (conjoint, héritiers, etc.). Dans ce cas, les rentes sont appelées « rentes de réversion ». La part des bénéficiaires pour laquelle cette information est disponible est comprise entre 81 % et 100 %, selon les produits.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Champ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Contrats en cours de liquidation.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Source &gt;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DREES</a:t>
          </a:r>
          <a:r>
            <a:rPr kumimoji="0" lang="fr-FR" sz="800" b="1"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 </a:t>
          </a:r>
          <a:r>
            <a:rPr kumimoji="0" lang="fr-FR" sz="8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enquête Retraite supplémentaire 2019 ; modèle ANCETRE pour l'ensemble des retraités de droits directs ou dérivés.</a:t>
          </a:r>
          <a:endParaRPr lang="fr-FR" sz="800" b="0" i="0" u="none" strike="noStrike" baseline="0">
            <a:solidFill>
              <a:sysClr val="windowText" lastClr="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114300</xdr:rowOff>
    </xdr:from>
    <xdr:to>
      <xdr:col>10</xdr:col>
      <xdr:colOff>38101</xdr:colOff>
      <xdr:row>14</xdr:row>
      <xdr:rowOff>19707</xdr:rowOff>
    </xdr:to>
    <xdr:sp macro="" textlink="">
      <xdr:nvSpPr>
        <xdr:cNvPr id="3" name="Text Box 2"/>
        <xdr:cNvSpPr txBox="1">
          <a:spLocks noChangeArrowheads="1"/>
        </xdr:cNvSpPr>
      </xdr:nvSpPr>
      <xdr:spPr bwMode="auto">
        <a:xfrm>
          <a:off x="762000" y="1612024"/>
          <a:ext cx="7415049" cy="890752"/>
        </a:xfrm>
        <a:prstGeom prst="rect">
          <a:avLst/>
        </a:prstGeom>
        <a:solidFill>
          <a:srgbClr val="FFFFFF"/>
        </a:solidFill>
        <a:ln w="9525">
          <a:noFill/>
          <a:miter lim="800000"/>
          <a:headEnd/>
          <a:tailEnd/>
        </a:ln>
      </xdr:spPr>
      <xdr:txBody>
        <a:bodyPr vertOverflow="clip" wrap="square" lIns="27432" tIns="22860" rIns="27432" bIns="0" anchor="t" upright="1"/>
        <a:lstStyle/>
        <a:p>
          <a:pPr marL="0" marR="0" lvl="0" indent="0" defTabSz="914400" rtl="0" eaLnBrk="1" fontAlgn="auto" latinLnBrk="0" hangingPunct="1">
            <a:lnSpc>
              <a:spcPts val="700"/>
            </a:lnSpc>
            <a:spcBef>
              <a:spcPts val="0"/>
            </a:spcBef>
            <a:spcAft>
              <a:spcPts val="0"/>
            </a:spcAft>
            <a:buClrTx/>
            <a:buSzTx/>
            <a:buFontTx/>
            <a:buNone/>
            <a:tabLst/>
            <a:defRPr/>
          </a:pPr>
          <a:r>
            <a:rPr kumimoji="0" lang="fr-FR" sz="800" b="0" i="0" u="none" strike="noStrike" kern="0" cap="none" spc="0" normalizeH="0" baseline="0" noProof="0">
              <a:ln>
                <a:noFill/>
              </a:ln>
              <a:solidFill>
                <a:srgbClr val="000000"/>
              </a:solidFill>
              <a:effectLst/>
              <a:uLnTx/>
              <a:uFillTx/>
              <a:latin typeface="Arial" pitchFamily="34" charset="0"/>
              <a:ea typeface="+mn-ea"/>
              <a:cs typeface="Arial" pitchFamily="34" charset="0"/>
            </a:rPr>
            <a:t>1. En % des retraités de droit direct des régimes obligatoires par répartition.</a:t>
          </a:r>
        </a:p>
        <a:p>
          <a:pPr marL="0" marR="0" lvl="0" indent="0" defTabSz="914400" rtl="0" eaLnBrk="1" fontAlgn="auto" latinLnBrk="0" hangingPunct="1">
            <a:lnSpc>
              <a:spcPts val="700"/>
            </a:lnSpc>
            <a:spcBef>
              <a:spcPts val="0"/>
            </a:spcBef>
            <a:spcAft>
              <a:spcPts val="0"/>
            </a:spcAft>
            <a:buClrTx/>
            <a:buSzTx/>
            <a:buFontTx/>
            <a:buNone/>
            <a:tabLst/>
            <a:defRPr/>
          </a:pPr>
          <a:r>
            <a:rPr kumimoji="0" lang="fr-FR" sz="800" b="0" i="0" u="none" strike="noStrike" kern="0" cap="none" spc="0" normalizeH="0" baseline="0" noProof="0">
              <a:ln>
                <a:noFill/>
              </a:ln>
              <a:solidFill>
                <a:srgbClr val="000000"/>
              </a:solidFill>
              <a:effectLst/>
              <a:uLnTx/>
              <a:uFillTx/>
              <a:latin typeface="Arial" pitchFamily="34" charset="0"/>
              <a:ea typeface="+mn-ea"/>
              <a:cs typeface="Arial" pitchFamily="34" charset="0"/>
            </a:rPr>
            <a:t>2. En % des retraités de droit direct de la CNAV ou de la MSA salariés</a:t>
          </a:r>
        </a:p>
        <a:p>
          <a:pPr marL="0" marR="0" lvl="0" indent="0" defTabSz="914400" rtl="0" eaLnBrk="1" fontAlgn="auto" latinLnBrk="0" hangingPunct="1">
            <a:lnSpc>
              <a:spcPts val="800"/>
            </a:lnSpc>
            <a:spcBef>
              <a:spcPts val="0"/>
            </a:spcBef>
            <a:spcAft>
              <a:spcPts val="0"/>
            </a:spcAft>
            <a:buClrTx/>
            <a:buSzTx/>
            <a:buFontTx/>
            <a:buNone/>
            <a:tabLst/>
            <a:defRPr/>
          </a:pPr>
          <a:r>
            <a:rPr kumimoji="0" lang="fr-FR" sz="800" b="0" i="0" u="none" strike="noStrike" kern="0" cap="none" spc="0" normalizeH="0" baseline="0" noProof="0">
              <a:ln>
                <a:noFill/>
              </a:ln>
              <a:solidFill>
                <a:srgbClr val="000000"/>
              </a:solidFill>
              <a:effectLst/>
              <a:uLnTx/>
              <a:uFillTx/>
              <a:latin typeface="Arial" pitchFamily="34" charset="0"/>
              <a:ea typeface="+mn-ea"/>
              <a:cs typeface="Arial" pitchFamily="34" charset="0"/>
            </a:rPr>
            <a:t>3. En % des retraités de droit direct des régimes obligatoires par répartition.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rgbClr val="000000"/>
              </a:solidFill>
              <a:effectLst/>
              <a:uLnTx/>
              <a:uFillTx/>
              <a:latin typeface="Arial" pitchFamily="34" charset="0"/>
              <a:ea typeface="+mn-ea"/>
              <a:cs typeface="Arial" pitchFamily="34" charset="0"/>
            </a:rPr>
            <a:t>Note </a:t>
          </a:r>
          <a:r>
            <a:rPr kumimoji="0" lang="fr-FR" sz="800" b="0" i="0" u="none" strike="noStrike" kern="0" cap="none" spc="0" normalizeH="0" baseline="0" noProof="0">
              <a:ln>
                <a:noFill/>
              </a:ln>
              <a:solidFill>
                <a:srgbClr val="000000"/>
              </a:solidFill>
              <a:effectLst/>
              <a:uLnTx/>
              <a:uFillTx/>
              <a:latin typeface="Arial" pitchFamily="34" charset="0"/>
              <a:ea typeface="+mn-ea"/>
              <a:cs typeface="Arial" pitchFamily="34" charset="0"/>
            </a:rPr>
            <a:t>&gt;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 compter des données 2019, le champ de l'enquête retraite supplémentaire de la DREES étant exhaustif, les résultats ne sont plus calés sur les données des fédérations.Ceci conduit à une rupture de série entre 2018 et 2019. </a:t>
          </a:r>
        </a:p>
        <a:p>
          <a:pPr marL="0" marR="0" lvl="0" indent="0" defTabSz="914400" rtl="0" eaLnBrk="1" fontAlgn="auto" latinLnBrk="0" hangingPunct="1">
            <a:lnSpc>
              <a:spcPts val="700"/>
            </a:lnSpc>
            <a:spcBef>
              <a:spcPts val="0"/>
            </a:spcBef>
            <a:spcAft>
              <a:spcPts val="0"/>
            </a:spcAft>
            <a:buClrTx/>
            <a:buSzTx/>
            <a:buFontTx/>
            <a:buNone/>
            <a:tabLst/>
            <a:defRPr/>
          </a:pPr>
          <a:r>
            <a:rPr lang="fr-FR" sz="800" b="1" i="0" u="none" strike="noStrike" baseline="0">
              <a:solidFill>
                <a:srgbClr val="000000"/>
              </a:solidFill>
              <a:latin typeface="Arial" pitchFamily="34" charset="0"/>
              <a:ea typeface="+mn-ea"/>
              <a:cs typeface="Arial" pitchFamily="34" charset="0"/>
            </a:rPr>
            <a:t>Champ • </a:t>
          </a:r>
          <a:r>
            <a:rPr lang="fr-FR" sz="800" b="0" i="0" baseline="0">
              <a:latin typeface="Arial" pitchFamily="34" charset="0"/>
              <a:ea typeface="+mn-ea"/>
              <a:cs typeface="Arial" pitchFamily="34" charset="0"/>
            </a:rPr>
            <a:t>Contrats en cours de liquidation pour les retraités de droit direct (hors réversion).</a:t>
          </a:r>
          <a:br>
            <a:rPr lang="fr-FR" sz="800" b="0" i="0" baseline="0">
              <a:latin typeface="Arial" pitchFamily="34" charset="0"/>
              <a:ea typeface="+mn-ea"/>
              <a:cs typeface="Arial" pitchFamily="34" charset="0"/>
            </a:rPr>
          </a:br>
          <a:r>
            <a:rPr lang="fr-FR" sz="800" b="1" i="0" u="none" strike="noStrike" baseline="0">
              <a:solidFill>
                <a:srgbClr val="000000"/>
              </a:solidFill>
              <a:latin typeface="Arial" pitchFamily="34" charset="0"/>
              <a:ea typeface="+mn-ea"/>
              <a:cs typeface="Arial" pitchFamily="34" charset="0"/>
            </a:rPr>
            <a:t>Sources• </a:t>
          </a:r>
          <a:r>
            <a:rPr kumimoji="0" lang="fr-FR" sz="800" b="0" i="0" u="none" strike="noStrike" kern="0" cap="none" spc="0" normalizeH="0" baseline="0" noProof="0">
              <a:ln>
                <a:noFill/>
              </a:ln>
              <a:solidFill>
                <a:srgbClr val="000000"/>
              </a:solidFill>
              <a:effectLst/>
              <a:uLnTx/>
              <a:uFillTx/>
              <a:latin typeface="Arial" pitchFamily="34" charset="0"/>
              <a:ea typeface="+mn-ea"/>
              <a:cs typeface="Arial" pitchFamily="34" charset="0"/>
            </a:rPr>
            <a:t> DREES, enquêtes Retraite supplémentaire 2010 à 2019 ; EACR, EIR, modèle ANCETRE (pour les régimes obligatoires de base et complémentaires).</a:t>
          </a:r>
        </a:p>
        <a:p>
          <a:pPr algn="just" rtl="0">
            <a:lnSpc>
              <a:spcPts val="800"/>
            </a:lnSpc>
            <a:defRPr sz="1000"/>
          </a:pPr>
          <a:endParaRPr lang="fr-FR" sz="800" b="0" i="0" u="none" strike="noStrike" baseline="0">
            <a:solidFill>
              <a:srgbClr val="000000"/>
            </a:solidFill>
            <a:latin typeface="Arial"/>
            <a:cs typeface="Arial"/>
          </a:endParaRPr>
        </a:p>
        <a:p>
          <a:pPr algn="just" rtl="0">
            <a:lnSpc>
              <a:spcPts val="700"/>
            </a:lnSpc>
            <a:defRPr sz="1000"/>
          </a:pPr>
          <a:endParaRPr lang="fr-FR" sz="800" b="0" i="0" u="none" strike="noStrike" baseline="0">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19050</xdr:colOff>
      <xdr:row>16</xdr:row>
      <xdr:rowOff>57150</xdr:rowOff>
    </xdr:from>
    <xdr:to>
      <xdr:col>6</xdr:col>
      <xdr:colOff>1000125</xdr:colOff>
      <xdr:row>21</xdr:row>
      <xdr:rowOff>66676</xdr:rowOff>
    </xdr:to>
    <xdr:sp macro="" textlink="">
      <xdr:nvSpPr>
        <xdr:cNvPr id="12289" name="Text Box 1"/>
        <xdr:cNvSpPr txBox="1">
          <a:spLocks noChangeArrowheads="1"/>
        </xdr:cNvSpPr>
      </xdr:nvSpPr>
      <xdr:spPr bwMode="auto">
        <a:xfrm>
          <a:off x="266700" y="2628900"/>
          <a:ext cx="6924675" cy="77152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baseline="0">
              <a:solidFill>
                <a:sysClr val="windowText" lastClr="000000"/>
              </a:solidFill>
              <a:latin typeface="Arial" pitchFamily="34" charset="0"/>
              <a:ea typeface="+mn-ea"/>
              <a:cs typeface="Arial" pitchFamily="34" charset="0"/>
            </a:rPr>
            <a:t>Note • </a:t>
          </a:r>
          <a:r>
            <a:rPr lang="fr-FR" sz="800" b="0" i="0" u="none" strike="noStrike" baseline="0">
              <a:solidFill>
                <a:sysClr val="windowText" lastClr="000000"/>
              </a:solidFill>
              <a:latin typeface="Arial"/>
              <a:cs typeface="Arial"/>
            </a:rPr>
            <a:t>Données estimées sur le champ des répondants à l’enquête pour lesquels l'âge est connu. La part de bénéficiaires pour laquelle cette information est disponible est supérieure à 99 %.</a:t>
          </a:r>
        </a:p>
        <a:p>
          <a:pPr algn="l" rtl="0">
            <a:defRPr sz="1000"/>
          </a:pPr>
          <a:r>
            <a:rPr lang="fr-FR" sz="800" b="1" i="0" baseline="0">
              <a:solidFill>
                <a:sysClr val="windowText" lastClr="000000"/>
              </a:solidFill>
              <a:latin typeface="Arial" pitchFamily="34" charset="0"/>
              <a:ea typeface="+mn-ea"/>
              <a:cs typeface="Arial" pitchFamily="34" charset="0"/>
            </a:rPr>
            <a:t>Champ • </a:t>
          </a:r>
          <a:r>
            <a:rPr lang="fr-FR" sz="800" b="0" i="0" u="none" strike="noStrike" baseline="0">
              <a:solidFill>
                <a:sysClr val="windowText" lastClr="000000"/>
              </a:solidFill>
              <a:latin typeface="Arial"/>
              <a:cs typeface="Arial"/>
            </a:rPr>
            <a:t>Contrats en cours de liquidation.</a:t>
          </a:r>
        </a:p>
        <a:p>
          <a:pPr algn="l" rtl="0">
            <a:defRPr sz="1000"/>
          </a:pPr>
          <a:r>
            <a:rPr lang="fr-FR" sz="800" b="1" i="0" baseline="0">
              <a:solidFill>
                <a:sysClr val="windowText" lastClr="000000"/>
              </a:solidFill>
              <a:latin typeface="Arial" pitchFamily="34" charset="0"/>
              <a:ea typeface="+mn-ea"/>
              <a:cs typeface="Arial" pitchFamily="34" charset="0"/>
            </a:rPr>
            <a:t>Source • </a:t>
          </a:r>
          <a:r>
            <a:rPr lang="fr-FR" sz="800" b="0" i="0" u="none" strike="noStrike" baseline="0">
              <a:solidFill>
                <a:sysClr val="windowText" lastClr="000000"/>
              </a:solidFill>
              <a:latin typeface="Arial"/>
              <a:cs typeface="Arial"/>
            </a:rPr>
            <a:t>DREES, enquête Retraite supplémentaire 2019 ; EACR, EIR, modèle ANCETRE (pour les retraites obligatoires de base et complémentaires).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xdr:row>
      <xdr:rowOff>28575</xdr:rowOff>
    </xdr:from>
    <xdr:to>
      <xdr:col>4</xdr:col>
      <xdr:colOff>200025</xdr:colOff>
      <xdr:row>22</xdr:row>
      <xdr:rowOff>114300</xdr:rowOff>
    </xdr:to>
    <xdr:sp macro="" textlink="">
      <xdr:nvSpPr>
        <xdr:cNvPr id="13313" name="Text Box 1"/>
        <xdr:cNvSpPr txBox="1">
          <a:spLocks noChangeArrowheads="1"/>
        </xdr:cNvSpPr>
      </xdr:nvSpPr>
      <xdr:spPr bwMode="auto">
        <a:xfrm>
          <a:off x="247650" y="2457450"/>
          <a:ext cx="3905250" cy="942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ea typeface="+mn-ea"/>
              <a:cs typeface="Arial"/>
            </a:rPr>
            <a:t>Note• </a:t>
          </a:r>
          <a:r>
            <a:rPr lang="fr-FR" sz="800" b="0" i="0" u="none" strike="noStrike" baseline="0">
              <a:solidFill>
                <a:srgbClr val="000000"/>
              </a:solidFill>
              <a:latin typeface="Arial"/>
              <a:cs typeface="Arial"/>
            </a:rPr>
            <a:t>Données estimées sur le champ des répondants à l’enquête pour lesquels le sexe est connu. La part de bénéficiaires pour laquelle cette information est disponible est comprise entre 99 % et 100 %.</a:t>
          </a:r>
        </a:p>
        <a:p>
          <a:pPr algn="l" rtl="0">
            <a:defRPr sz="1000"/>
          </a:pPr>
          <a:r>
            <a:rPr lang="fr-FR" sz="800" b="1" i="0" u="none" strike="noStrike" baseline="0">
              <a:solidFill>
                <a:srgbClr val="000000"/>
              </a:solidFill>
              <a:latin typeface="Arial"/>
              <a:ea typeface="+mn-ea"/>
              <a:cs typeface="Arial"/>
            </a:rPr>
            <a:t>Champ • </a:t>
          </a:r>
          <a:r>
            <a:rPr lang="fr-FR" sz="800" b="0" i="0" u="none" strike="noStrike" baseline="0">
              <a:solidFill>
                <a:srgbClr val="000000"/>
              </a:solidFill>
              <a:latin typeface="Arial"/>
              <a:cs typeface="Arial"/>
            </a:rPr>
            <a:t>Contrats en cours de liquidation.</a:t>
          </a:r>
        </a:p>
        <a:p>
          <a:pPr algn="l" rtl="0">
            <a:defRPr sz="1000"/>
          </a:pPr>
          <a:r>
            <a:rPr lang="fr-FR" sz="800" b="1" i="0" u="none" strike="noStrike" baseline="0">
              <a:solidFill>
                <a:srgbClr val="000000"/>
              </a:solidFill>
              <a:latin typeface="Arial"/>
              <a:ea typeface="+mn-ea"/>
              <a:cs typeface="Arial"/>
            </a:rPr>
            <a:t>Source• </a:t>
          </a:r>
          <a:r>
            <a:rPr lang="fr-FR" sz="800" b="0" i="0" u="none" strike="noStrike" baseline="0">
              <a:solidFill>
                <a:srgbClr val="000000"/>
              </a:solidFill>
              <a:latin typeface="Arial"/>
              <a:cs typeface="Arial"/>
            </a:rPr>
            <a:t>Enquête Retraite supplémentaire de 2019 de la DREES.</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26</xdr:row>
      <xdr:rowOff>9525</xdr:rowOff>
    </xdr:from>
    <xdr:to>
      <xdr:col>20</xdr:col>
      <xdr:colOff>114300</xdr:colOff>
      <xdr:row>34</xdr:row>
      <xdr:rowOff>82825</xdr:rowOff>
    </xdr:to>
    <xdr:sp macro="" textlink="">
      <xdr:nvSpPr>
        <xdr:cNvPr id="2" name="Text Box 1"/>
        <xdr:cNvSpPr txBox="1">
          <a:spLocks noChangeArrowheads="1"/>
        </xdr:cNvSpPr>
      </xdr:nvSpPr>
      <xdr:spPr bwMode="auto">
        <a:xfrm>
          <a:off x="19050" y="5873612"/>
          <a:ext cx="12676533" cy="1199735"/>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u="none" strike="noStrike" baseline="0">
              <a:solidFill>
                <a:sysClr val="windowText" lastClr="000000"/>
              </a:solidFill>
              <a:latin typeface="Arial"/>
              <a:ea typeface="+mn-ea"/>
              <a:cs typeface="Arial"/>
            </a:rPr>
            <a:t>Des informations concernant les rachats (dont les transferts entre les sociétés) sont disponibles depuis la vague 2009 de l'enquête Retraite supplémentaire. Depuis cette date il est donc possible de les isoler du montant des prestations issues des contrats de retraite supplémentaire d'entreprise. Cela explique la rupture des séries pour les dispositifs souscrits dans un cadre professionnel à titre collectif entre 2008 et 2009 (données grisées avant 2009).</a:t>
          </a:r>
        </a:p>
        <a:p>
          <a:pPr algn="l" rtl="0">
            <a:defRPr sz="1000"/>
          </a:pPr>
          <a:r>
            <a:rPr lang="fr-FR" sz="800" b="0" i="0" u="none" strike="noStrike" baseline="0">
              <a:solidFill>
                <a:sysClr val="windowText" lastClr="000000"/>
              </a:solidFill>
              <a:latin typeface="Arial"/>
              <a:cs typeface="Arial"/>
            </a:rPr>
            <a:t>L'évolution des prestations est convertie des euros courants aux euros constants  en utilisant les évolutions en glissement annuel de l'inflation totale.</a:t>
          </a:r>
        </a:p>
        <a:p>
          <a:pPr algn="l" rtl="0">
            <a:defRPr sz="1000"/>
          </a:pPr>
          <a:r>
            <a:rPr lang="fr-FR" sz="800" b="1" i="0" u="none" strike="noStrike" baseline="0">
              <a:solidFill>
                <a:sysClr val="windowText" lastClr="000000"/>
              </a:solidFill>
              <a:latin typeface="Arial"/>
              <a:cs typeface="Arial"/>
            </a:rPr>
            <a:t>Champ</a:t>
          </a:r>
          <a:r>
            <a:rPr lang="fr-FR" sz="800" b="0" i="0" u="none" strike="noStrike" baseline="0">
              <a:solidFill>
                <a:sysClr val="windowText" lastClr="000000"/>
              </a:solidFill>
              <a:latin typeface="Arial"/>
              <a:cs typeface="Arial"/>
            </a:rPr>
            <a:t> • Ensemble des contrats en cours de liquidation.</a:t>
          </a:r>
        </a:p>
        <a:p>
          <a:pPr algn="l" rtl="0">
            <a:defRPr sz="1000"/>
          </a:pPr>
          <a:r>
            <a:rPr lang="fr-FR" sz="800" b="1" i="0" u="none" strike="noStrike" baseline="0">
              <a:solidFill>
                <a:sysClr val="windowText" lastClr="000000"/>
              </a:solidFill>
              <a:latin typeface="Arial"/>
              <a:cs typeface="Arial"/>
            </a:rPr>
            <a:t>Sources</a:t>
          </a:r>
          <a:r>
            <a:rPr lang="fr-FR" sz="800" b="0" i="0" u="none" strike="noStrike" baseline="0">
              <a:solidFill>
                <a:sysClr val="windowText" lastClr="000000"/>
              </a:solidFill>
              <a:latin typeface="Arial"/>
              <a:cs typeface="Arial"/>
            </a:rPr>
            <a:t> • Enquêtes Retraite supplémentaire de 2005 à 2019 de la DREES ; calages sur données AFG et FFA de 2005 à 2017.</a:t>
          </a:r>
        </a:p>
        <a:p>
          <a:pPr algn="l" rtl="0">
            <a:defRPr sz="1000"/>
          </a:pPr>
          <a:endParaRPr lang="fr-FR" sz="800" b="0" i="0" u="none" strike="noStrike" baseline="0">
            <a:solidFill>
              <a:sysClr val="windowText" lastClr="000000"/>
            </a:solidFill>
            <a:latin typeface="Arial"/>
            <a:cs typeface="Arial"/>
          </a:endParaRPr>
        </a:p>
        <a:p>
          <a:pPr algn="l" rtl="0">
            <a:lnSpc>
              <a:spcPts val="800"/>
            </a:lnSpc>
            <a:defRPr sz="1000"/>
          </a:pPr>
          <a:endParaRPr lang="fr-FR" sz="800" b="0" i="0" u="none" strike="noStrike" baseline="0">
            <a:solidFill>
              <a:srgbClr val="FF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25</xdr:row>
      <xdr:rowOff>85726</xdr:rowOff>
    </xdr:from>
    <xdr:to>
      <xdr:col>18</xdr:col>
      <xdr:colOff>419100</xdr:colOff>
      <xdr:row>32</xdr:row>
      <xdr:rowOff>8660</xdr:rowOff>
    </xdr:to>
    <xdr:sp macro="" textlink="">
      <xdr:nvSpPr>
        <xdr:cNvPr id="2049" name="Text Box 1"/>
        <xdr:cNvSpPr txBox="1">
          <a:spLocks noChangeArrowheads="1"/>
        </xdr:cNvSpPr>
      </xdr:nvSpPr>
      <xdr:spPr bwMode="auto">
        <a:xfrm>
          <a:off x="85725" y="6493453"/>
          <a:ext cx="12828443" cy="953366"/>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Note • </a:t>
          </a:r>
          <a:r>
            <a:rPr lang="fr-FR" sz="800" b="0" i="0" baseline="0">
              <a:solidFill>
                <a:sysClr val="windowText" lastClr="000000"/>
              </a:solidFill>
              <a:effectLst/>
              <a:latin typeface="Arial" panose="020B0604020202020204" pitchFamily="34" charset="0"/>
              <a:ea typeface="+mn-ea"/>
              <a:cs typeface="Arial" panose="020B0604020202020204" pitchFamily="34" charset="0"/>
            </a:rPr>
            <a:t>A compter des données 2018, les résultats de l'enquête ne sont plus calés sur les données des fédérations. Ceci conduit à une rupture de série entre 2017 et 2018.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0" i="0" baseline="0">
              <a:solidFill>
                <a:sysClr val="windowText" lastClr="000000"/>
              </a:solidFill>
              <a:effectLst/>
              <a:latin typeface="Arial" panose="020B0604020202020204" pitchFamily="34" charset="0"/>
              <a:ea typeface="+mn-ea"/>
              <a:cs typeface="Arial" panose="020B0604020202020204" pitchFamily="34" charset="0"/>
            </a:rPr>
            <a:t>L'évolution des provisions est convertie des euros courants aux euros constants en utilisant les évolutions en glissement annuel de l'inflation totale.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Enquêtes Retraite supplémentaire de 2005 à 2019 de la DREES ; calages sur données AFG et FFA de 2005 à 2017.</a:t>
          </a:r>
        </a:p>
        <a:p>
          <a:pPr algn="l" rtl="0">
            <a:defRPr sz="1000"/>
          </a:pPr>
          <a:endParaRPr lang="fr-FR" sz="800" b="0" i="0" u="none" strike="noStrike"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987137</xdr:colOff>
      <xdr:row>26</xdr:row>
      <xdr:rowOff>121227</xdr:rowOff>
    </xdr:from>
    <xdr:to>
      <xdr:col>17</xdr:col>
      <xdr:colOff>34636</xdr:colOff>
      <xdr:row>34</xdr:row>
      <xdr:rowOff>112568</xdr:rowOff>
    </xdr:to>
    <xdr:sp macro="" textlink="">
      <xdr:nvSpPr>
        <xdr:cNvPr id="3" name="Text Box 1"/>
        <xdr:cNvSpPr txBox="1">
          <a:spLocks noChangeArrowheads="1"/>
        </xdr:cNvSpPr>
      </xdr:nvSpPr>
      <xdr:spPr bwMode="auto">
        <a:xfrm>
          <a:off x="987137" y="6572250"/>
          <a:ext cx="9966613" cy="1168977"/>
        </a:xfrm>
        <a:prstGeom prst="rect">
          <a:avLst/>
        </a:prstGeom>
        <a:solidFill>
          <a:srgbClr val="FFFFFF"/>
        </a:solidFill>
        <a:ln w="9525">
          <a:no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2019, le champ de l'enquête retraite supplémentaire de la DREES étant exhaustif, les résultats ne sont plus calés sur les données des fédérations.Ceci conduit à une rupture de série entre 2018 et 2019.</a:t>
          </a:r>
          <a:endParaRPr lang="fr-FR" sz="800">
            <a:solidFill>
              <a:sysClr val="windowText" lastClr="000000"/>
            </a:solidFill>
            <a:latin typeface="Arial" pitchFamily="34" charset="0"/>
            <a:ea typeface="+mn-ea"/>
            <a:cs typeface="Arial" pitchFamily="34" charset="0"/>
          </a:endParaRPr>
        </a:p>
        <a:p>
          <a:pPr rtl="0"/>
          <a:r>
            <a:rPr lang="fr-FR" sz="800" b="1" i="0" baseline="0">
              <a:solidFill>
                <a:sysClr val="windowText" lastClr="000000"/>
              </a:solidFill>
              <a:effectLst/>
              <a:latin typeface="Arial" panose="020B0604020202020204" pitchFamily="34" charset="0"/>
              <a:ea typeface="+mn-ea"/>
              <a:cs typeface="Arial" panose="020B0604020202020204" pitchFamily="34" charset="0"/>
            </a:rPr>
            <a:t>Champ</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Ensemble des contrats en cours de constitution et de liquidation.</a:t>
          </a:r>
          <a:endParaRPr lang="fr-FR" sz="800">
            <a:solidFill>
              <a:sysClr val="windowText" lastClr="000000"/>
            </a:solidFill>
            <a:effectLst/>
            <a:latin typeface="Arial" panose="020B0604020202020204" pitchFamily="34" charset="0"/>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baseline="0">
              <a:solidFill>
                <a:sysClr val="windowText" lastClr="000000"/>
              </a:solidFill>
              <a:effectLst/>
              <a:latin typeface="Arial" panose="020B0604020202020204" pitchFamily="34" charset="0"/>
              <a:ea typeface="+mn-ea"/>
              <a:cs typeface="Arial" panose="020B0604020202020204" pitchFamily="34" charset="0"/>
            </a:rPr>
            <a:t>Sources</a:t>
          </a:r>
          <a:r>
            <a:rPr lang="fr-FR" sz="800" b="0" i="0" baseline="0">
              <a:solidFill>
                <a:sysClr val="windowText" lastClr="000000"/>
              </a:solidFill>
              <a:effectLst/>
              <a:latin typeface="Arial" panose="020B0604020202020204" pitchFamily="34" charset="0"/>
              <a:ea typeface="+mn-ea"/>
              <a:cs typeface="Arial" panose="020B0604020202020204" pitchFamily="34" charset="0"/>
            </a:rPr>
            <a:t> • Enquête Retraite supplémentaire 2019 de la DREES.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fr-FR" sz="800" b="0" i="0" u="none" strike="noStrike" baseline="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271256</xdr:colOff>
      <xdr:row>18</xdr:row>
      <xdr:rowOff>131280</xdr:rowOff>
    </xdr:from>
    <xdr:to>
      <xdr:col>16</xdr:col>
      <xdr:colOff>47625</xdr:colOff>
      <xdr:row>32</xdr:row>
      <xdr:rowOff>133350</xdr:rowOff>
    </xdr:to>
    <xdr:sp macro="" textlink="">
      <xdr:nvSpPr>
        <xdr:cNvPr id="2" name="Text Box 1"/>
        <xdr:cNvSpPr txBox="1">
          <a:spLocks noChangeArrowheads="1"/>
        </xdr:cNvSpPr>
      </xdr:nvSpPr>
      <xdr:spPr bwMode="auto">
        <a:xfrm>
          <a:off x="271256" y="2712555"/>
          <a:ext cx="8663194" cy="200232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0" i="0" u="none" strike="noStrike" baseline="30000">
              <a:solidFill>
                <a:sysClr val="windowText" lastClr="000000"/>
              </a:solidFill>
              <a:latin typeface="Arial" pitchFamily="34" charset="0"/>
              <a:cs typeface="Arial" pitchFamily="34" charset="0"/>
            </a:rPr>
            <a:t>1</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Cotisations sociales à la charge des employeurs et des salariés, contributions publiques, transferts pris en charge par le FSV rentrant dans le financement de la retraite. </a:t>
          </a:r>
          <a:endParaRPr lang="fr-FR" sz="800" b="0" i="0" u="none" strike="noStrike" baseline="0">
            <a:solidFill>
              <a:sysClr val="windowText" lastClr="000000"/>
            </a:solidFill>
            <a:latin typeface="Arial" pitchFamily="34" charset="0"/>
            <a:cs typeface="Arial" pitchFamily="34" charset="0"/>
          </a:endParaRPr>
        </a:p>
        <a:p>
          <a:pPr algn="l" rtl="0">
            <a:defRPr sz="1000"/>
          </a:pPr>
          <a:r>
            <a:rPr lang="fr-FR" sz="800" b="0" i="0" u="none" strike="noStrike" baseline="30000">
              <a:solidFill>
                <a:sysClr val="windowText" lastClr="000000"/>
              </a:solidFill>
              <a:latin typeface="Arial" pitchFamily="34" charset="0"/>
              <a:cs typeface="Arial" pitchFamily="34" charset="0"/>
            </a:rPr>
            <a:t>2</a:t>
          </a:r>
          <a:r>
            <a:rPr lang="fr-FR" sz="800" b="0" i="0" u="none" strike="noStrike" baseline="0">
              <a:solidFill>
                <a:sysClr val="windowText" lastClr="000000"/>
              </a:solidFill>
              <a:latin typeface="Arial" pitchFamily="34" charset="0"/>
              <a:cs typeface="Arial" pitchFamily="34" charset="0"/>
            </a:rPr>
            <a:t> </a:t>
          </a:r>
          <a:r>
            <a:rPr lang="fr-FR" sz="800" b="0" i="0" baseline="0">
              <a:solidFill>
                <a:sysClr val="windowText" lastClr="000000"/>
              </a:solidFill>
              <a:latin typeface="Arial" pitchFamily="34" charset="0"/>
              <a:ea typeface="+mn-ea"/>
              <a:cs typeface="Arial" pitchFamily="34" charset="0"/>
            </a:rPr>
            <a:t>Dans les prestations s</a:t>
          </a:r>
          <a:r>
            <a:rPr lang="fr-FR" sz="800" b="0" i="0" u="none" strike="noStrike" baseline="0">
              <a:solidFill>
                <a:sysClr val="windowText" lastClr="000000"/>
              </a:solidFill>
              <a:latin typeface="Arial" pitchFamily="34" charset="0"/>
              <a:cs typeface="Arial" pitchFamily="34" charset="0"/>
            </a:rPr>
            <a:t>ont intégrées les pensions de retraite versées au titre des droits directs et dérivés, ainsi que les allocations du minimum vieillesse.</a:t>
          </a:r>
        </a:p>
        <a:p>
          <a:pPr algn="l" rtl="0">
            <a:defRPr sz="1000"/>
          </a:pPr>
          <a:r>
            <a:rPr lang="fr-FR" sz="800" b="0" i="0" u="none" strike="noStrike" baseline="30000">
              <a:solidFill>
                <a:sysClr val="windowText" lastClr="000000"/>
              </a:solidFill>
              <a:latin typeface="Arial" pitchFamily="34" charset="0"/>
              <a:cs typeface="Arial" pitchFamily="34" charset="0"/>
            </a:rPr>
            <a:t>3</a:t>
          </a:r>
          <a:r>
            <a:rPr lang="fr-FR" sz="800" b="0" i="0" u="none" strike="noStrike" baseline="0">
              <a:solidFill>
                <a:sysClr val="windowText" lastClr="000000"/>
              </a:solidFill>
              <a:latin typeface="Arial" pitchFamily="34" charset="0"/>
              <a:cs typeface="Arial" pitchFamily="34" charset="0"/>
            </a:rPr>
            <a:t> Sociétés d'assurance, mutuelles, institutions de prévoyance, organismes gestionnaires de PERCO ; hors indemnités de fin de carrière. Le montant  total des prestations est ici supérieur au seul montant des rentes viagères versées, puisqu’il inclut </a:t>
          </a:r>
          <a:r>
            <a:rPr lang="fr-FR" sz="800" b="0" i="0" baseline="0">
              <a:solidFill>
                <a:sysClr val="windowText" lastClr="000000"/>
              </a:solidFill>
              <a:latin typeface="Arial" pitchFamily="34" charset="0"/>
              <a:ea typeface="+mn-ea"/>
              <a:cs typeface="Arial" pitchFamily="34" charset="0"/>
            </a:rPr>
            <a:t>les rentes en versement forfaitaire unique et </a:t>
          </a:r>
          <a:r>
            <a:rPr lang="fr-FR" sz="800" b="0" i="0" u="none" strike="noStrike" baseline="0">
              <a:solidFill>
                <a:sysClr val="windowText" lastClr="000000"/>
              </a:solidFill>
              <a:latin typeface="Arial" pitchFamily="34" charset="0"/>
              <a:cs typeface="Arial" pitchFamily="34" charset="0"/>
            </a:rPr>
            <a:t>les transferts de contrats entre organismes pour les contrats souscrits en entreprise.</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&gt;</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Le champ de l'enquête retraite supplémentaire de la DREES étant exhaustif, les résultats ne sont plus calés sur les données des fédérations. Ceci conduit à une rupture de série entre 2017 et 2018, ainsi qu'à une révision de la masse des prestations versées pour l'année 2018, et donc de la part des prestations de retraite supplémentaire de 0,3 point (de 2,4 % à 2,1 %) [voir encadré 1 de la fiche 28].</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 2020, la part des cotisations est révisée à la baisse, en raison du changement de source de cotisations totales : les données du Conseil d'orientation des retraites (diffusées dans le rapport de novembre 2020) remplacent une estimation réalisée à partir du rapport de la commission des comptes de la Sécurité sociale. Cette modification induit une révision à la hausse des cotisations sociales totales, de sorte que la part des cotisations de retraite supplémentaire dans le total est abaissée, de l'ordre de 0,4 point.</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Ensemble des contrats en cours de constitution et de liquidation.</a:t>
          </a:r>
          <a:endParaRPr lang="fr-FR" sz="800" b="0" i="0" u="none" strike="noStrike" baseline="0">
            <a:solidFill>
              <a:sysClr val="windowText" lastClr="000000"/>
            </a:solidFill>
            <a:latin typeface="Arial" pitchFamily="34" charset="0"/>
            <a:ea typeface="+mn-ea"/>
            <a:cs typeface="Arial" pitchFamily="34" charset="0"/>
          </a:endParaRPr>
        </a:p>
        <a:p>
          <a:pPr algn="l" rtl="0">
            <a:lnSpc>
              <a:spcPts val="800"/>
            </a:lnSpc>
            <a:defRPr sz="1000"/>
          </a:pPr>
          <a:r>
            <a:rPr lang="fr-FR" sz="800" b="1" i="0" u="none" strike="noStrike" baseline="0">
              <a:solidFill>
                <a:sysClr val="windowText" lastClr="000000"/>
              </a:solidFill>
              <a:latin typeface="Arial" pitchFamily="34" charset="0"/>
              <a:cs typeface="Arial" pitchFamily="34" charset="0"/>
            </a:rPr>
            <a:t>Sources</a:t>
          </a:r>
          <a:r>
            <a:rPr lang="fr-FR" sz="800" b="0" i="0" u="none" strike="noStrike" baseline="0">
              <a:solidFill>
                <a:sysClr val="windowText" lastClr="000000"/>
              </a:solidFill>
              <a:latin typeface="Arial" pitchFamily="34" charset="0"/>
              <a:cs typeface="Arial" pitchFamily="34" charset="0"/>
            </a:rPr>
            <a:t> • Enquêtes Retraite supplémentaire de 2010 à 2019 de la DREES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rapport du Conseil d'orientation des retraites.</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24342</xdr:colOff>
      <xdr:row>24</xdr:row>
      <xdr:rowOff>164040</xdr:rowOff>
    </xdr:from>
    <xdr:to>
      <xdr:col>21</xdr:col>
      <xdr:colOff>71967</xdr:colOff>
      <xdr:row>33</xdr:row>
      <xdr:rowOff>147107</xdr:rowOff>
    </xdr:to>
    <xdr:sp macro="" textlink="">
      <xdr:nvSpPr>
        <xdr:cNvPr id="4097" name="Text Box 1"/>
        <xdr:cNvSpPr txBox="1">
          <a:spLocks noChangeArrowheads="1"/>
        </xdr:cNvSpPr>
      </xdr:nvSpPr>
      <xdr:spPr bwMode="auto">
        <a:xfrm>
          <a:off x="267759" y="6323540"/>
          <a:ext cx="10482791" cy="1454150"/>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endParaRPr lang="fr-FR" sz="800" b="1"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algn="l" rtl="0">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2019 de la DREES ; calages sur données AFG et FFA de 2005 à 2017.</a:t>
          </a:r>
        </a:p>
        <a:p>
          <a:pPr algn="l" rtl="0">
            <a:defRPr sz="1000"/>
          </a:pPr>
          <a:endParaRPr lang="fr-FR" sz="8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24342</xdr:colOff>
      <xdr:row>24</xdr:row>
      <xdr:rowOff>164040</xdr:rowOff>
    </xdr:from>
    <xdr:to>
      <xdr:col>15</xdr:col>
      <xdr:colOff>0</xdr:colOff>
      <xdr:row>33</xdr:row>
      <xdr:rowOff>147107</xdr:rowOff>
    </xdr:to>
    <xdr:sp macro="" textlink="">
      <xdr:nvSpPr>
        <xdr:cNvPr id="2" name="Text Box 1"/>
        <xdr:cNvSpPr txBox="1">
          <a:spLocks noChangeArrowheads="1"/>
        </xdr:cNvSpPr>
      </xdr:nvSpPr>
      <xdr:spPr bwMode="auto">
        <a:xfrm>
          <a:off x="271992" y="7336365"/>
          <a:ext cx="14373225" cy="1287992"/>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fr-FR" sz="800" b="0" i="0" baseline="0">
              <a:latin typeface="Arial" pitchFamily="34" charset="0"/>
              <a:ea typeface="+mn-ea"/>
              <a:cs typeface="Arial" pitchFamily="34" charset="0"/>
            </a:rPr>
            <a:t>nd : non déterminé</a:t>
          </a:r>
          <a:endParaRPr lang="fr-FR" sz="800" b="0" i="0" u="none" strike="noStrike" baseline="30000">
            <a:solidFill>
              <a:srgbClr val="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1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Champ non constant au sein de la catégorie "autres"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2</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 Le PERCO n’est pas un contrat d’assurance retraite, mais un dispositif d’épargne salariale.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ysClr val="windowText" lastClr="000000"/>
              </a:solidFill>
              <a:effectLst/>
              <a:uLnTx/>
              <a:uFillTx/>
              <a:latin typeface="Arial"/>
              <a:ea typeface="+mn-ea"/>
              <a:cs typeface="Arial"/>
            </a:rPr>
            <a:t>3 </a:t>
          </a:r>
          <a:r>
            <a:rPr kumimoji="0" lang="fr-FR" sz="800" b="0" i="0" u="none" strike="noStrike" kern="0" cap="none" spc="0" normalizeH="0" baseline="0" noProof="0">
              <a:ln>
                <a:noFill/>
              </a:ln>
              <a:solidFill>
                <a:sysClr val="windowText" lastClr="000000"/>
              </a:solidFill>
              <a:effectLst/>
              <a:uLnTx/>
              <a:uFillTx/>
              <a:latin typeface="Arial"/>
              <a:ea typeface="+mn-ea"/>
              <a:cs typeface="Arial"/>
            </a:rPr>
            <a:t>Contrats de type "article 83" du CGI et autres produits de retraite supplémentaire d'entreprise relevant de la fiscalité des contrats de type "article 83" (REPMA, PER, L.441,...).</a:t>
          </a:r>
          <a:endParaRPr kumimoji="0" lang="fr-FR" sz="800" b="0" i="0" u="none" strike="noStrike" kern="0" cap="none" spc="0" normalizeH="0" baseline="3000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0" i="0" u="none" strike="noStrike" kern="0" cap="none" spc="0" normalizeH="0" baseline="30000" noProof="0">
              <a:ln>
                <a:noFill/>
              </a:ln>
              <a:solidFill>
                <a:srgbClr val="000000"/>
              </a:solidFill>
              <a:effectLst/>
              <a:uLnTx/>
              <a:uFillTx/>
              <a:latin typeface="Arial"/>
              <a:ea typeface="+mn-ea"/>
              <a:cs typeface="Arial"/>
            </a:rPr>
            <a:t>4</a:t>
          </a:r>
          <a:r>
            <a:rPr kumimoji="0" lang="fr-FR" sz="800" b="0" i="0" u="none" strike="noStrike" kern="0" cap="none" spc="0" normalizeH="0" baseline="0" noProof="0">
              <a:ln>
                <a:noFill/>
              </a:ln>
              <a:solidFill>
                <a:srgbClr val="000000"/>
              </a:solidFill>
              <a:effectLst/>
              <a:uLnTx/>
              <a:uFillTx/>
              <a:latin typeface="Arial"/>
              <a:ea typeface="+mn-ea"/>
              <a:cs typeface="Arial"/>
            </a:rPr>
            <a:t> Sous-estimation du nombre d'adhérents, car les adhérents des contrats de type "article 39" ne sont pas pris en compte.</a:t>
          </a:r>
          <a:endParaRPr kumimoji="0" lang="fr-FR" sz="800" b="1"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Note</a:t>
          </a:r>
          <a:r>
            <a:rPr kumimoji="0" lang="fr-FR" sz="8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 A compter des données 2018, les résultats de l'enquête ne sont plus calés sur les données des fédérations. Ceci conduit à une rupture de série entre 2017 et 2018.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Champ</a:t>
          </a:r>
          <a:r>
            <a:rPr lang="fr-FR" sz="800" b="0" i="0" u="none" strike="noStrike" baseline="0">
              <a:solidFill>
                <a:srgbClr val="000000"/>
              </a:solidFill>
              <a:latin typeface="Arial"/>
              <a:cs typeface="Arial"/>
            </a:rPr>
            <a:t> • Nombre de contrats en cours de constitution au cours de l'année, sans correction des doubles comptes.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fr-FR" sz="800" b="1" i="0" u="none" strike="noStrike" baseline="0">
              <a:solidFill>
                <a:srgbClr val="000000"/>
              </a:solidFill>
              <a:latin typeface="Arial"/>
              <a:cs typeface="Arial"/>
            </a:rPr>
            <a:t>Sources</a:t>
          </a:r>
          <a:r>
            <a:rPr lang="fr-FR" sz="800" b="0" i="0" u="none" strike="noStrike" baseline="0">
              <a:solidFill>
                <a:srgbClr val="000000"/>
              </a:solidFill>
              <a:latin typeface="Arial"/>
              <a:cs typeface="Arial"/>
            </a:rPr>
            <a:t> • </a:t>
          </a:r>
          <a:r>
            <a:rPr kumimoji="0" lang="fr-F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Enquêtes Retraite supplémentaire de 2005 à 2019 de la DREES ; calages sur données AFG et FFA de 2005 à 2017.</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fr-FR" sz="800" b="0" i="0" u="none" strike="noStrike" kern="0" cap="none" spc="0" normalizeH="0" baseline="0" noProof="0">
            <a:ln>
              <a:noFill/>
            </a:ln>
            <a:solidFill>
              <a:sysClr val="windowText" lastClr="000000"/>
            </a:solidFill>
            <a:effectLst/>
            <a:uLnTx/>
            <a:uFillTx/>
            <a:latin typeface="Arial"/>
            <a:ea typeface="+mn-ea"/>
            <a:cs typeface="Arial"/>
          </a:endParaRPr>
        </a:p>
        <a:p>
          <a:pPr algn="l" rtl="0">
            <a:lnSpc>
              <a:spcPts val="800"/>
            </a:lnSpc>
            <a:defRPr sz="1000"/>
          </a:pPr>
          <a:endParaRPr lang="fr-FR" sz="8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25</xdr:row>
      <xdr:rowOff>38100</xdr:rowOff>
    </xdr:from>
    <xdr:to>
      <xdr:col>8</xdr:col>
      <xdr:colOff>38100</xdr:colOff>
      <xdr:row>30</xdr:row>
      <xdr:rowOff>1</xdr:rowOff>
    </xdr:to>
    <xdr:sp macro="" textlink="">
      <xdr:nvSpPr>
        <xdr:cNvPr id="7169" name="Text Box 1"/>
        <xdr:cNvSpPr txBox="1">
          <a:spLocks noChangeArrowheads="1"/>
        </xdr:cNvSpPr>
      </xdr:nvSpPr>
      <xdr:spPr bwMode="auto">
        <a:xfrm>
          <a:off x="247650" y="3905250"/>
          <a:ext cx="7124700" cy="676276"/>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ea typeface="+mn-ea"/>
              <a:cs typeface="Arial" pitchFamily="34" charset="0"/>
            </a:rPr>
            <a:t>Note</a:t>
          </a:r>
          <a:r>
            <a:rPr lang="fr-FR" sz="800" b="0" i="0" u="none" strike="noStrike" baseline="0">
              <a:solidFill>
                <a:sysClr val="windowText" lastClr="000000"/>
              </a:solidFill>
              <a:latin typeface="Arial" pitchFamily="34" charset="0"/>
              <a:ea typeface="+mn-ea"/>
              <a:cs typeface="Arial" pitchFamily="34" charset="0"/>
            </a:rPr>
            <a:t> &gt; Données estimées sur le champ des répondants à l’enquête pour lesquels l’âge est connu. Pour chacun des produits, la part des adhérents pour laquelle cette information est disponible est comprise entre 90 % et 99 %. Pour les nouveaux adhérents, elle se situe entre 98 % et 100 %. Les nouveaux adhérents sont ceux pour lesquels un contrat est ouvert dans l'année. Toutefois, ils peuvent être titulaires d'un autre contrat de retraite supplémentaire.</a:t>
          </a:r>
        </a:p>
        <a:p>
          <a:pPr algn="l" rtl="0">
            <a:defRPr sz="1000"/>
          </a:pPr>
          <a:r>
            <a:rPr lang="fr-FR" sz="800" b="1" i="0" u="none" strike="noStrike" baseline="0">
              <a:solidFill>
                <a:sysClr val="windowText" lastClr="000000"/>
              </a:solidFill>
              <a:latin typeface="Arial" pitchFamily="34" charset="0"/>
              <a:ea typeface="+mn-ea"/>
              <a:cs typeface="Arial" pitchFamily="34" charset="0"/>
            </a:rPr>
            <a:t>Champ</a:t>
          </a:r>
          <a:r>
            <a:rPr lang="fr-FR" sz="800" b="0" i="0" u="none" strike="noStrike" baseline="0">
              <a:solidFill>
                <a:sysClr val="windowText" lastClr="000000"/>
              </a:solidFill>
              <a:latin typeface="Arial" pitchFamily="34" charset="0"/>
              <a:ea typeface="+mn-ea"/>
              <a:cs typeface="Arial" pitchFamily="34" charset="0"/>
            </a:rPr>
            <a:t> &gt; Contrats en cours de constitution durant l’année, sans correction des doubles comptes.</a:t>
          </a:r>
        </a:p>
        <a:p>
          <a:pPr algn="l" rtl="0">
            <a:defRPr sz="1000"/>
          </a:pPr>
          <a:r>
            <a:rPr lang="fr-FR" sz="800" b="1" i="0" u="none" strike="noStrike" baseline="0">
              <a:solidFill>
                <a:sysClr val="windowText" lastClr="000000"/>
              </a:solidFill>
              <a:latin typeface="Arial" pitchFamily="34" charset="0"/>
              <a:ea typeface="+mn-ea"/>
              <a:cs typeface="Arial" pitchFamily="34" charset="0"/>
            </a:rPr>
            <a:t>Sources</a:t>
          </a:r>
          <a:r>
            <a:rPr lang="fr-FR" sz="800" b="0" i="0" u="none" strike="noStrike" baseline="0">
              <a:solidFill>
                <a:sysClr val="windowText" lastClr="000000"/>
              </a:solidFill>
              <a:latin typeface="Arial" pitchFamily="34" charset="0"/>
              <a:ea typeface="+mn-ea"/>
              <a:cs typeface="Arial" pitchFamily="34" charset="0"/>
            </a:rPr>
            <a:t> &gt;  DREES, enquêtes Retraite supplémentaire 2019 ; Insee, enquête Emploi 2019.</a:t>
          </a:r>
          <a:endParaRPr lang="fr-FR" sz="800" b="0" i="0" u="none" strike="noStrike" baseline="0">
            <a:solidFill>
              <a:sysClr val="windowText" lastClr="000000"/>
            </a:solidFill>
            <a:latin typeface="Arial" pitchFamily="34" charset="0"/>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0</xdr:colOff>
      <xdr:row>0</xdr:row>
      <xdr:rowOff>0</xdr:rowOff>
    </xdr:from>
    <xdr:to>
      <xdr:col>18</xdr:col>
      <xdr:colOff>533400</xdr:colOff>
      <xdr:row>0</xdr:row>
      <xdr:rowOff>0</xdr:rowOff>
    </xdr:to>
    <xdr:graphicFrame macro="">
      <xdr:nvGraphicFramePr>
        <xdr:cNvPr id="103484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0</xdr:rowOff>
    </xdr:from>
    <xdr:to>
      <xdr:col>18</xdr:col>
      <xdr:colOff>533400</xdr:colOff>
      <xdr:row>0</xdr:row>
      <xdr:rowOff>0</xdr:rowOff>
    </xdr:to>
    <xdr:graphicFrame macro="">
      <xdr:nvGraphicFramePr>
        <xdr:cNvPr id="103484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0</xdr:row>
      <xdr:rowOff>0</xdr:rowOff>
    </xdr:from>
    <xdr:to>
      <xdr:col>18</xdr:col>
      <xdr:colOff>542925</xdr:colOff>
      <xdr:row>0</xdr:row>
      <xdr:rowOff>0</xdr:rowOff>
    </xdr:to>
    <xdr:graphicFrame macro="">
      <xdr:nvGraphicFramePr>
        <xdr:cNvPr id="1034845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0</xdr:row>
      <xdr:rowOff>0</xdr:rowOff>
    </xdr:from>
    <xdr:to>
      <xdr:col>18</xdr:col>
      <xdr:colOff>590550</xdr:colOff>
      <xdr:row>0</xdr:row>
      <xdr:rowOff>0</xdr:rowOff>
    </xdr:to>
    <xdr:graphicFrame macro="">
      <xdr:nvGraphicFramePr>
        <xdr:cNvPr id="103484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200024</xdr:colOff>
      <xdr:row>8</xdr:row>
      <xdr:rowOff>104776</xdr:rowOff>
    </xdr:from>
    <xdr:to>
      <xdr:col>13</xdr:col>
      <xdr:colOff>447675</xdr:colOff>
      <xdr:row>13</xdr:row>
      <xdr:rowOff>114300</xdr:rowOff>
    </xdr:to>
    <xdr:sp macro="" textlink="">
      <xdr:nvSpPr>
        <xdr:cNvPr id="8197" name="Text Box 5"/>
        <xdr:cNvSpPr txBox="1">
          <a:spLocks noChangeArrowheads="1"/>
        </xdr:cNvSpPr>
      </xdr:nvSpPr>
      <xdr:spPr bwMode="auto">
        <a:xfrm>
          <a:off x="200024" y="1866901"/>
          <a:ext cx="7115176" cy="723899"/>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800" b="1" i="0" u="none" strike="noStrike" baseline="0">
              <a:solidFill>
                <a:sysClr val="windowText" lastClr="000000"/>
              </a:solidFill>
              <a:latin typeface="Arial" pitchFamily="34" charset="0"/>
              <a:cs typeface="Arial" pitchFamily="34" charset="0"/>
            </a:rPr>
            <a:t>Note</a:t>
          </a:r>
          <a:r>
            <a:rPr lang="fr-FR" sz="800" b="0" i="0" u="none" strike="noStrike" baseline="0">
              <a:solidFill>
                <a:sysClr val="windowText" lastClr="000000"/>
              </a:solidFill>
              <a:latin typeface="Arial" pitchFamily="34" charset="0"/>
              <a:cs typeface="Arial" pitchFamily="34" charset="0"/>
            </a:rPr>
            <a:t> &gt; Données estimées sur le champ des répondants à l’enquête pour lesquels l’âge est connu (voir note du graphique 2).</a:t>
          </a:r>
        </a:p>
        <a:p>
          <a:pPr algn="l" rtl="0">
            <a:defRPr sz="1000"/>
          </a:pPr>
          <a:r>
            <a:rPr lang="fr-FR" sz="800" b="1" i="0" u="none" strike="noStrike" baseline="0">
              <a:solidFill>
                <a:sysClr val="windowText" lastClr="000000"/>
              </a:solidFill>
              <a:latin typeface="Arial" pitchFamily="34" charset="0"/>
              <a:cs typeface="Arial" pitchFamily="34" charset="0"/>
            </a:rPr>
            <a:t>Champ</a:t>
          </a:r>
          <a:r>
            <a:rPr lang="fr-FR" sz="800" b="0" i="0" u="none" strike="noStrike" baseline="0">
              <a:solidFill>
                <a:sysClr val="windowText" lastClr="000000"/>
              </a:solidFill>
              <a:latin typeface="Arial" pitchFamily="34" charset="0"/>
              <a:cs typeface="Arial" pitchFamily="34" charset="0"/>
            </a:rPr>
            <a:t> &gt; Contrats PERP, Perco, fonctionnaires et élus locaux, Madelin, exploitants agricoles et contrats relevant de l'article 83 en cours de constitution au cours de l’année, sans correction des doubles comptes.</a:t>
          </a:r>
        </a:p>
        <a:p>
          <a:pPr algn="l" rtl="0">
            <a:defRPr sz="1000"/>
          </a:pPr>
          <a:r>
            <a:rPr lang="fr-FR" sz="800" b="1" i="0" u="none" strike="noStrike" baseline="0">
              <a:solidFill>
                <a:sysClr val="windowText" lastClr="000000"/>
              </a:solidFill>
              <a:latin typeface="Arial" pitchFamily="34" charset="0"/>
              <a:cs typeface="Arial" pitchFamily="34" charset="0"/>
            </a:rPr>
            <a:t>Source</a:t>
          </a:r>
          <a:r>
            <a:rPr lang="fr-FR" sz="800" b="0" i="0" u="none" strike="noStrike" baseline="0">
              <a:solidFill>
                <a:sysClr val="windowText" lastClr="000000"/>
              </a:solidFill>
              <a:latin typeface="Arial" pitchFamily="34" charset="0"/>
              <a:cs typeface="Arial" pitchFamily="34" charset="0"/>
            </a:rPr>
            <a:t> &gt;  DREES, enquêtes Retraite supplémentaire de 2006 à 2019.</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tabSelected="1" topLeftCell="B4" workbookViewId="0">
      <selection activeCell="E14" sqref="E14"/>
    </sheetView>
  </sheetViews>
  <sheetFormatPr baseColWidth="10" defaultRowHeight="12.75" x14ac:dyDescent="0.2"/>
  <cols>
    <col min="1" max="1" width="1.42578125" customWidth="1"/>
    <col min="2" max="2" width="9.5703125" customWidth="1"/>
    <col min="3" max="3" width="100.28515625" bestFit="1" customWidth="1"/>
  </cols>
  <sheetData>
    <row r="2" spans="1:3" ht="18" x14ac:dyDescent="0.25">
      <c r="B2" s="150" t="s">
        <v>94</v>
      </c>
    </row>
    <row r="3" spans="1:3" ht="15" x14ac:dyDescent="0.25">
      <c r="B3" s="151" t="s">
        <v>198</v>
      </c>
    </row>
    <row r="4" spans="1:3" x14ac:dyDescent="0.2">
      <c r="B4" s="152" t="s">
        <v>199</v>
      </c>
    </row>
    <row r="5" spans="1:3" x14ac:dyDescent="0.2">
      <c r="B5" s="152"/>
    </row>
    <row r="6" spans="1:3" ht="15" x14ac:dyDescent="0.25">
      <c r="B6" s="151" t="s">
        <v>197</v>
      </c>
    </row>
    <row r="7" spans="1:3" ht="15" x14ac:dyDescent="0.25">
      <c r="B7" s="151"/>
    </row>
    <row r="8" spans="1:3" ht="15" x14ac:dyDescent="0.25">
      <c r="B8" s="151" t="s">
        <v>99</v>
      </c>
    </row>
    <row r="9" spans="1:3" x14ac:dyDescent="0.2">
      <c r="B9" s="152" t="s">
        <v>98</v>
      </c>
    </row>
    <row r="11" spans="1:3" x14ac:dyDescent="0.2">
      <c r="B11" s="78"/>
    </row>
    <row r="12" spans="1:3" x14ac:dyDescent="0.2">
      <c r="A12" s="147"/>
      <c r="B12" s="145" t="s">
        <v>95</v>
      </c>
      <c r="C12" s="78"/>
    </row>
    <row r="13" spans="1:3" x14ac:dyDescent="0.2">
      <c r="A13" s="147"/>
      <c r="B13" s="146" t="s">
        <v>200</v>
      </c>
      <c r="C13" s="194" t="s">
        <v>56</v>
      </c>
    </row>
    <row r="14" spans="1:3" x14ac:dyDescent="0.2">
      <c r="A14" s="147"/>
      <c r="B14" s="146" t="s">
        <v>201</v>
      </c>
      <c r="C14" s="194" t="s">
        <v>129</v>
      </c>
    </row>
    <row r="15" spans="1:3" x14ac:dyDescent="0.2">
      <c r="A15" s="147"/>
      <c r="B15" s="146" t="s">
        <v>202</v>
      </c>
      <c r="C15" s="194" t="s">
        <v>57</v>
      </c>
    </row>
    <row r="16" spans="1:3" x14ac:dyDescent="0.2">
      <c r="A16" s="147"/>
      <c r="B16" s="146" t="s">
        <v>203</v>
      </c>
      <c r="C16" s="194" t="s">
        <v>111</v>
      </c>
    </row>
    <row r="17" spans="1:6" x14ac:dyDescent="0.2">
      <c r="A17" s="147"/>
      <c r="B17" s="146" t="s">
        <v>204</v>
      </c>
      <c r="C17" s="194" t="s">
        <v>91</v>
      </c>
    </row>
    <row r="18" spans="1:6" x14ac:dyDescent="0.2">
      <c r="B18" s="131"/>
      <c r="C18" s="149"/>
    </row>
    <row r="19" spans="1:6" x14ac:dyDescent="0.2">
      <c r="A19" s="148"/>
      <c r="B19" s="145" t="s">
        <v>96</v>
      </c>
      <c r="C19" s="149"/>
    </row>
    <row r="20" spans="1:6" x14ac:dyDescent="0.2">
      <c r="A20" s="148"/>
      <c r="B20" s="146" t="s">
        <v>135</v>
      </c>
      <c r="C20" s="194" t="s">
        <v>58</v>
      </c>
    </row>
    <row r="21" spans="1:6" x14ac:dyDescent="0.2">
      <c r="A21" s="148"/>
      <c r="B21" s="146" t="s">
        <v>218</v>
      </c>
      <c r="C21" s="194" t="s">
        <v>217</v>
      </c>
    </row>
    <row r="22" spans="1:6" x14ac:dyDescent="0.2">
      <c r="A22" s="148"/>
      <c r="B22" s="146" t="s">
        <v>136</v>
      </c>
      <c r="C22" s="194" t="s">
        <v>220</v>
      </c>
    </row>
    <row r="23" spans="1:6" x14ac:dyDescent="0.2">
      <c r="A23" s="148"/>
      <c r="B23" s="146" t="s">
        <v>205</v>
      </c>
      <c r="C23" s="194" t="s">
        <v>222</v>
      </c>
    </row>
    <row r="24" spans="1:6" x14ac:dyDescent="0.2">
      <c r="A24" s="148"/>
      <c r="B24" s="146" t="s">
        <v>206</v>
      </c>
      <c r="C24" s="194" t="s">
        <v>224</v>
      </c>
    </row>
    <row r="25" spans="1:6" x14ac:dyDescent="0.2">
      <c r="A25" s="148"/>
      <c r="B25" s="146" t="s">
        <v>207</v>
      </c>
      <c r="C25" s="194" t="s">
        <v>226</v>
      </c>
    </row>
    <row r="26" spans="1:6" x14ac:dyDescent="0.2">
      <c r="A26" s="148"/>
      <c r="B26" s="146" t="s">
        <v>208</v>
      </c>
      <c r="C26" s="194" t="s">
        <v>59</v>
      </c>
    </row>
    <row r="27" spans="1:6" x14ac:dyDescent="0.2">
      <c r="B27" s="131"/>
      <c r="C27" s="149"/>
    </row>
    <row r="28" spans="1:6" x14ac:dyDescent="0.2">
      <c r="A28" s="147"/>
      <c r="B28" s="145" t="s">
        <v>97</v>
      </c>
      <c r="C28" s="149"/>
    </row>
    <row r="29" spans="1:6" x14ac:dyDescent="0.2">
      <c r="A29" s="147"/>
      <c r="B29" s="146" t="s">
        <v>209</v>
      </c>
      <c r="C29" s="194" t="s">
        <v>236</v>
      </c>
      <c r="F29" s="379"/>
    </row>
    <row r="30" spans="1:6" x14ac:dyDescent="0.2">
      <c r="A30" s="147"/>
      <c r="B30" s="146" t="s">
        <v>137</v>
      </c>
      <c r="C30" s="194" t="s">
        <v>229</v>
      </c>
    </row>
    <row r="31" spans="1:6" x14ac:dyDescent="0.2">
      <c r="A31" s="147"/>
      <c r="B31" s="146" t="s">
        <v>138</v>
      </c>
      <c r="C31" s="194" t="s">
        <v>238</v>
      </c>
    </row>
    <row r="32" spans="1:6" x14ac:dyDescent="0.2">
      <c r="A32" s="147"/>
      <c r="B32" s="146" t="s">
        <v>139</v>
      </c>
      <c r="C32" s="194" t="s">
        <v>130</v>
      </c>
    </row>
    <row r="33" spans="1:6" x14ac:dyDescent="0.2">
      <c r="A33" s="147"/>
      <c r="B33" s="146" t="s">
        <v>140</v>
      </c>
      <c r="C33" s="194" t="s">
        <v>232</v>
      </c>
    </row>
    <row r="34" spans="1:6" x14ac:dyDescent="0.2">
      <c r="A34" s="147"/>
      <c r="B34" s="146" t="s">
        <v>141</v>
      </c>
      <c r="C34" s="194" t="s">
        <v>234</v>
      </c>
    </row>
    <row r="35" spans="1:6" x14ac:dyDescent="0.2">
      <c r="B35" s="131"/>
      <c r="C35" s="149"/>
    </row>
    <row r="36" spans="1:6" x14ac:dyDescent="0.2">
      <c r="C36" s="78"/>
    </row>
    <row r="37" spans="1:6" x14ac:dyDescent="0.2">
      <c r="B37" s="78" t="s">
        <v>60</v>
      </c>
    </row>
    <row r="38" spans="1:6" x14ac:dyDescent="0.2">
      <c r="B38" s="79" t="s">
        <v>142</v>
      </c>
    </row>
    <row r="39" spans="1:6" x14ac:dyDescent="0.2">
      <c r="B39" s="79" t="s">
        <v>61</v>
      </c>
    </row>
    <row r="40" spans="1:6" x14ac:dyDescent="0.2">
      <c r="B40" s="79" t="s">
        <v>62</v>
      </c>
    </row>
    <row r="42" spans="1:6" x14ac:dyDescent="0.2">
      <c r="B42" s="194" t="s">
        <v>143</v>
      </c>
      <c r="C42" t="s">
        <v>235</v>
      </c>
      <c r="F42" s="379"/>
    </row>
  </sheetData>
  <hyperlinks>
    <hyperlink ref="C13" location="'29-T1'!A1" display="Montants des versements effectués au titre de la retraite supplémentaire"/>
    <hyperlink ref="C20" location="'30-G1'!A1" display="Adhérents aux dispositifs de retraite supplémentaire"/>
    <hyperlink ref="C24" location="'30-G4'!A1" display="Les adhérents à un produit de retraite supplémentaire en 2019 par sexe, selon les dispositifs"/>
    <hyperlink ref="C25" location="'30-G5'!A1" display="Part des cotisants à un produit de retraite supplémentaire en 2019 selon la tranche annuelle de versement (hors « art. 82 et 39 »)"/>
    <hyperlink ref="C26" location="'30-G6'!A1" display="Montant de la cotisation annuelle moyenne versée par type de contrat de retraite supplémentaire"/>
    <hyperlink ref="C29" location="'31-G1 &amp; G2'!A1" display="Bénéficiaires d'une rente et montants moyens des prestations annuelles de retraite supplémentaire facultative de 2009 à 2018"/>
    <hyperlink ref="C31" location="'31-G4'!A1" display="Nature de la rente viagère en fonction du type de contrat en 2018"/>
    <hyperlink ref="C32" location="'31-G5'!A1" display="Évolution de la part des bénéficiaires d'une rente viagère (hors réversion) issue d'un produit de retraite supplémentaire parmi l'ensemble des retraités"/>
    <hyperlink ref="C33" location="'31-G6'!A1" display="Bénéficiaires de rentes viagères en 2019 par tranche d'âge selon le dispositif"/>
    <hyperlink ref="C34" location="'31-G7'!A1" display="Bénéficiaires de rentes en 2019 par sexe selon les dispositifs"/>
    <hyperlink ref="C14" location="'29-T2'!A1" display="Montants des prestations au titre de la retraite supplémentaire"/>
    <hyperlink ref="C15" location="'29-T3'!A1" display="Montants des provisions mathématiques au titre de la retraite supplémentaire "/>
    <hyperlink ref="C16" location="'29-G1'!A1" display="Répartition des masses de cotisations, prestations et provisions mathématiques, au titre de la retraite supplémentaire en fontion du type d'organisme"/>
    <hyperlink ref="C17" location="'29-G2'!A1" display="Part de la retraite supplémentaire dans l'ensemble des régimes de retraite (obligatoire et facultative)"/>
    <hyperlink ref="C23" location="'30-G3'!A1" display="Évolution de la répartition des nouveaux adhérents à un produit de retraite supplémentaire par classes d'âge"/>
    <hyperlink ref="C30" location="'31-G3'!A1" display="Bénéficiaires de rentes viagères perçues en 2019 par tranche de rente annuelle"/>
    <hyperlink ref="B42" location="Inflation!A1" display="Inflation"/>
    <hyperlink ref="C21" location="'30-G1complément'!A1" display="Cotisants aux dispositifs de retraite supplémentaire"/>
    <hyperlink ref="C22" location="'30-G2'!A1" display="Répartition par âge parmi les adhérents (nouveaux adhérents inclus) à un contrat de retraite supplémentaire (hors « articles 82 et 39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P42"/>
  <sheetViews>
    <sheetView zoomScale="145" zoomScaleNormal="145" workbookViewId="0">
      <selection activeCell="P6" sqref="P6"/>
    </sheetView>
  </sheetViews>
  <sheetFormatPr baseColWidth="10" defaultRowHeight="11.25" x14ac:dyDescent="0.2"/>
  <cols>
    <col min="1" max="1" width="3.7109375" style="2" customWidth="1"/>
    <col min="2" max="2" width="17" style="2" customWidth="1"/>
    <col min="3" max="16" width="8.28515625" style="2" customWidth="1"/>
    <col min="17" max="16384" width="11.42578125" style="2"/>
  </cols>
  <sheetData>
    <row r="1" spans="2:16" ht="33.75" customHeight="1" x14ac:dyDescent="0.2">
      <c r="B1" s="1" t="s">
        <v>221</v>
      </c>
      <c r="H1" s="4"/>
    </row>
    <row r="2" spans="2:16" ht="15" customHeight="1" x14ac:dyDescent="0.2">
      <c r="B2" s="1"/>
      <c r="C2" s="4"/>
      <c r="G2" s="24"/>
      <c r="H2" s="24"/>
      <c r="I2" s="77"/>
      <c r="O2" s="77"/>
      <c r="P2" s="77" t="s">
        <v>52</v>
      </c>
    </row>
    <row r="3" spans="2:16" s="3" customFormat="1" ht="15" customHeight="1" x14ac:dyDescent="0.2">
      <c r="B3" s="100" t="s">
        <v>50</v>
      </c>
      <c r="C3" s="100">
        <v>2006</v>
      </c>
      <c r="D3" s="100">
        <v>2007</v>
      </c>
      <c r="E3" s="100">
        <v>2008</v>
      </c>
      <c r="F3" s="100">
        <v>2009</v>
      </c>
      <c r="G3" s="100">
        <v>2010</v>
      </c>
      <c r="H3" s="100">
        <v>2011</v>
      </c>
      <c r="I3" s="100">
        <v>2012</v>
      </c>
      <c r="J3" s="100">
        <v>2013</v>
      </c>
      <c r="K3" s="100">
        <v>2014</v>
      </c>
      <c r="L3" s="100">
        <v>2015</v>
      </c>
      <c r="M3" s="100">
        <v>2016</v>
      </c>
      <c r="N3" s="100">
        <v>2017</v>
      </c>
      <c r="O3" s="100">
        <v>2018</v>
      </c>
      <c r="P3" s="100">
        <v>2019</v>
      </c>
    </row>
    <row r="4" spans="2:16" ht="15" customHeight="1" x14ac:dyDescent="0.2">
      <c r="B4" s="11" t="s">
        <v>16</v>
      </c>
      <c r="C4" s="191">
        <v>14.201982959057899</v>
      </c>
      <c r="D4" s="191">
        <v>14.303824969009188</v>
      </c>
      <c r="E4" s="191">
        <v>12</v>
      </c>
      <c r="F4" s="191">
        <v>15.322499187347226</v>
      </c>
      <c r="G4" s="191">
        <v>18.812198373412421</v>
      </c>
      <c r="H4" s="191">
        <v>24.382996059528171</v>
      </c>
      <c r="I4" s="191">
        <v>23.088041242542783</v>
      </c>
      <c r="J4" s="191">
        <v>24.504848122788474</v>
      </c>
      <c r="K4" s="191">
        <v>26.095808196000842</v>
      </c>
      <c r="L4" s="191">
        <v>26.113792527888279</v>
      </c>
      <c r="M4" s="191">
        <v>25.963890862173905</v>
      </c>
      <c r="N4" s="191">
        <v>25.33440359608284</v>
      </c>
      <c r="O4" s="191">
        <v>25.889437117874447</v>
      </c>
      <c r="P4" s="191">
        <v>21.747524839366026</v>
      </c>
    </row>
    <row r="5" spans="2:16" ht="15" customHeight="1" x14ac:dyDescent="0.2">
      <c r="B5" s="11" t="s">
        <v>41</v>
      </c>
      <c r="C5" s="192">
        <v>22.722454010658673</v>
      </c>
      <c r="D5" s="192">
        <v>23.921072473769634</v>
      </c>
      <c r="E5" s="192">
        <v>25</v>
      </c>
      <c r="F5" s="192">
        <v>25.34099277703195</v>
      </c>
      <c r="G5" s="192">
        <v>24.52013599677576</v>
      </c>
      <c r="H5" s="192">
        <v>26.914860474431439</v>
      </c>
      <c r="I5" s="192">
        <v>26.315673980274035</v>
      </c>
      <c r="J5" s="192">
        <v>25.552900448815159</v>
      </c>
      <c r="K5" s="192">
        <v>23.867452068976899</v>
      </c>
      <c r="L5" s="192">
        <v>24.079199933235039</v>
      </c>
      <c r="M5" s="192">
        <v>23.411599751111776</v>
      </c>
      <c r="N5" s="192">
        <v>23.792101460908651</v>
      </c>
      <c r="O5" s="192">
        <v>27.282626881092366</v>
      </c>
      <c r="P5" s="192">
        <v>24.277028970146855</v>
      </c>
    </row>
    <row r="6" spans="2:16" ht="15" customHeight="1" x14ac:dyDescent="0.2">
      <c r="B6" s="11" t="s">
        <v>42</v>
      </c>
      <c r="C6" s="191">
        <v>27.544012850782153</v>
      </c>
      <c r="D6" s="191">
        <v>30.778156909353477</v>
      </c>
      <c r="E6" s="191">
        <v>28.999999999999996</v>
      </c>
      <c r="F6" s="191">
        <v>29.468166967547148</v>
      </c>
      <c r="G6" s="191">
        <v>29.063007016854918</v>
      </c>
      <c r="H6" s="191">
        <v>24.969445081599606</v>
      </c>
      <c r="I6" s="191">
        <v>24.601574683351718</v>
      </c>
      <c r="J6" s="191">
        <v>24.68314875235513</v>
      </c>
      <c r="K6" s="191">
        <v>24.301206765669974</v>
      </c>
      <c r="L6" s="191">
        <v>23.435022394080175</v>
      </c>
      <c r="M6" s="191">
        <v>23.741868323208827</v>
      </c>
      <c r="N6" s="191">
        <v>23.462674586611012</v>
      </c>
      <c r="O6" s="191">
        <v>23.341688851840221</v>
      </c>
      <c r="P6" s="191">
        <v>23.809067330579932</v>
      </c>
    </row>
    <row r="7" spans="2:16" ht="15" customHeight="1" x14ac:dyDescent="0.2">
      <c r="B7" s="11" t="s">
        <v>43</v>
      </c>
      <c r="C7" s="191">
        <v>30.81312820955112</v>
      </c>
      <c r="D7" s="191">
        <v>27.577604825620778</v>
      </c>
      <c r="E7" s="191">
        <v>28.999999999999996</v>
      </c>
      <c r="F7" s="191">
        <v>25.65319836257353</v>
      </c>
      <c r="G7" s="191">
        <v>23.133299575268428</v>
      </c>
      <c r="H7" s="191">
        <v>18.401250269602222</v>
      </c>
      <c r="I7" s="191">
        <v>19.576602698203246</v>
      </c>
      <c r="J7" s="191">
        <v>20.652849899667601</v>
      </c>
      <c r="K7" s="191">
        <v>20.964578726390595</v>
      </c>
      <c r="L7" s="191">
        <v>19.622638885025175</v>
      </c>
      <c r="M7" s="191">
        <v>21.010201365494392</v>
      </c>
      <c r="N7" s="191">
        <v>22.106919248675549</v>
      </c>
      <c r="O7" s="191">
        <v>18.82648014488117</v>
      </c>
      <c r="P7" s="191">
        <v>23.175037365373267</v>
      </c>
    </row>
    <row r="8" spans="2:16" ht="15" customHeight="1" x14ac:dyDescent="0.2">
      <c r="B8" s="11" t="s">
        <v>12</v>
      </c>
      <c r="C8" s="191">
        <v>4.7184219699501568</v>
      </c>
      <c r="D8" s="191">
        <v>3.4193408222469293</v>
      </c>
      <c r="E8" s="191">
        <v>5</v>
      </c>
      <c r="F8" s="191">
        <v>4.2151427055001438</v>
      </c>
      <c r="G8" s="191">
        <v>4.471359037688468</v>
      </c>
      <c r="H8" s="191">
        <v>5.3314481148385644</v>
      </c>
      <c r="I8" s="191">
        <v>6.41810739562822</v>
      </c>
      <c r="J8" s="191">
        <v>4.6062527763736352</v>
      </c>
      <c r="K8" s="191">
        <v>4.7709542429616922</v>
      </c>
      <c r="L8" s="191">
        <v>6.7493462597713298</v>
      </c>
      <c r="M8" s="191">
        <v>5.8724396980110987</v>
      </c>
      <c r="N8" s="191">
        <v>5.3039011077219458</v>
      </c>
      <c r="O8" s="191">
        <v>4.6597670043117994</v>
      </c>
      <c r="P8" s="191">
        <v>6.9913414945339216</v>
      </c>
    </row>
    <row r="9" spans="2:16" x14ac:dyDescent="0.2">
      <c r="H9" s="4"/>
    </row>
    <row r="10" spans="2:16" x14ac:dyDescent="0.2">
      <c r="B10" s="1"/>
      <c r="C10" s="4"/>
      <c r="H10" s="4"/>
    </row>
    <row r="11" spans="2:16" x14ac:dyDescent="0.2">
      <c r="B11" s="1"/>
      <c r="C11" s="4"/>
      <c r="H11" s="4"/>
    </row>
    <row r="12" spans="2:16" x14ac:dyDescent="0.2">
      <c r="B12" s="1"/>
      <c r="C12" s="4"/>
      <c r="H12" s="4"/>
    </row>
    <row r="13" spans="2:16" x14ac:dyDescent="0.2">
      <c r="B13" s="1"/>
      <c r="C13" s="4"/>
      <c r="H13" s="4"/>
    </row>
    <row r="14" spans="2:16" x14ac:dyDescent="0.2">
      <c r="B14" s="1"/>
      <c r="C14" s="4"/>
      <c r="H14" s="4"/>
    </row>
    <row r="15" spans="2:16" x14ac:dyDescent="0.2">
      <c r="B15" s="1"/>
      <c r="C15" s="4"/>
      <c r="H15" s="4"/>
    </row>
    <row r="16" spans="2:16" x14ac:dyDescent="0.2">
      <c r="B16" s="1"/>
      <c r="C16" s="4"/>
    </row>
    <row r="17" spans="2:10" x14ac:dyDescent="0.2">
      <c r="B17" s="1"/>
      <c r="C17" s="4"/>
    </row>
    <row r="18" spans="2:10" x14ac:dyDescent="0.2">
      <c r="B18" s="1"/>
      <c r="C18" s="4"/>
    </row>
    <row r="19" spans="2:10" x14ac:dyDescent="0.2">
      <c r="B19" s="1"/>
      <c r="C19" s="4"/>
    </row>
    <row r="20" spans="2:10" x14ac:dyDescent="0.2">
      <c r="B20" s="1"/>
      <c r="C20" s="4"/>
    </row>
    <row r="21" spans="2:10" x14ac:dyDescent="0.2">
      <c r="B21" s="1"/>
      <c r="C21" s="4"/>
    </row>
    <row r="22" spans="2:10" x14ac:dyDescent="0.2">
      <c r="B22" s="1"/>
      <c r="C22" s="4"/>
    </row>
    <row r="23" spans="2:10" x14ac:dyDescent="0.2">
      <c r="B23" s="1"/>
      <c r="C23" s="4"/>
    </row>
    <row r="24" spans="2:10" x14ac:dyDescent="0.2">
      <c r="C24" s="4"/>
    </row>
    <row r="25" spans="2:10" x14ac:dyDescent="0.2">
      <c r="C25" s="4"/>
      <c r="H25" s="4"/>
    </row>
    <row r="26" spans="2:10" x14ac:dyDescent="0.2">
      <c r="H26" s="4"/>
    </row>
    <row r="27" spans="2:10" x14ac:dyDescent="0.2">
      <c r="H27" s="4"/>
    </row>
    <row r="28" spans="2:10" x14ac:dyDescent="0.2">
      <c r="H28" s="4"/>
      <c r="I28" s="45"/>
      <c r="J28" s="22"/>
    </row>
    <row r="29" spans="2:10" x14ac:dyDescent="0.2">
      <c r="H29" s="4"/>
      <c r="I29" s="45"/>
      <c r="J29" s="22"/>
    </row>
    <row r="30" spans="2:10" x14ac:dyDescent="0.2">
      <c r="H30" s="4"/>
      <c r="I30" s="45"/>
      <c r="J30" s="22"/>
    </row>
    <row r="31" spans="2:10" x14ac:dyDescent="0.2">
      <c r="I31" s="45"/>
      <c r="J31" s="22"/>
    </row>
    <row r="32" spans="2:10" x14ac:dyDescent="0.2">
      <c r="I32" s="45"/>
      <c r="J32" s="22"/>
    </row>
    <row r="35" spans="3:8" x14ac:dyDescent="0.2">
      <c r="C35" s="14"/>
    </row>
    <row r="42" spans="3:8" x14ac:dyDescent="0.2">
      <c r="D42" s="22"/>
      <c r="E42" s="22"/>
      <c r="F42" s="22"/>
      <c r="G42" s="22"/>
      <c r="H42" s="22"/>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K75"/>
  <sheetViews>
    <sheetView zoomScale="130" zoomScaleNormal="130" workbookViewId="0">
      <selection activeCell="C11" sqref="C11"/>
    </sheetView>
  </sheetViews>
  <sheetFormatPr baseColWidth="10" defaultRowHeight="11.25" x14ac:dyDescent="0.2"/>
  <cols>
    <col min="1" max="1" width="3.7109375" style="2" customWidth="1"/>
    <col min="2" max="2" width="23.85546875" style="2" customWidth="1"/>
    <col min="3" max="3" width="11.42578125" style="2"/>
    <col min="4" max="4" width="12" style="2" customWidth="1"/>
    <col min="5" max="16384" width="11.42578125" style="2"/>
  </cols>
  <sheetData>
    <row r="1" spans="2:4" ht="24" customHeight="1" x14ac:dyDescent="0.2">
      <c r="B1" s="1" t="s">
        <v>223</v>
      </c>
    </row>
    <row r="2" spans="2:4" ht="10.5" customHeight="1" x14ac:dyDescent="0.2">
      <c r="B2" s="1"/>
    </row>
    <row r="3" spans="2:4" x14ac:dyDescent="0.2">
      <c r="D3" s="44" t="s">
        <v>52</v>
      </c>
    </row>
    <row r="4" spans="2:4" s="1" customFormat="1" ht="15" customHeight="1" x14ac:dyDescent="0.2">
      <c r="B4" s="133"/>
      <c r="C4" s="100" t="s">
        <v>18</v>
      </c>
      <c r="D4" s="100" t="s">
        <v>17</v>
      </c>
    </row>
    <row r="5" spans="2:4" ht="15" customHeight="1" x14ac:dyDescent="0.2">
      <c r="B5" s="11" t="s">
        <v>145</v>
      </c>
      <c r="C5" s="94">
        <v>44.236913613425308</v>
      </c>
      <c r="D5" s="94">
        <v>55.763086386574692</v>
      </c>
    </row>
    <row r="6" spans="2:4" ht="15" customHeight="1" x14ac:dyDescent="0.2">
      <c r="B6" s="11" t="s">
        <v>11</v>
      </c>
      <c r="C6" s="94">
        <v>47.421406944948203</v>
      </c>
      <c r="D6" s="94">
        <v>52.578593055051797</v>
      </c>
    </row>
    <row r="7" spans="2:4" ht="15" customHeight="1" x14ac:dyDescent="0.2">
      <c r="B7" s="11" t="s">
        <v>23</v>
      </c>
      <c r="C7" s="94">
        <v>65.513271423266701</v>
      </c>
      <c r="D7" s="94">
        <v>34.486728576733299</v>
      </c>
    </row>
    <row r="8" spans="2:4" ht="15" customHeight="1" x14ac:dyDescent="0.2">
      <c r="B8" s="11" t="s">
        <v>24</v>
      </c>
      <c r="C8" s="94">
        <v>9.9528985507246368</v>
      </c>
      <c r="D8" s="94">
        <v>90.04710144927536</v>
      </c>
    </row>
    <row r="9" spans="2:4" ht="15" customHeight="1" x14ac:dyDescent="0.2">
      <c r="B9" s="11" t="s">
        <v>25</v>
      </c>
      <c r="C9" s="94">
        <v>33.400500948713315</v>
      </c>
      <c r="D9" s="94">
        <v>66.599499051286685</v>
      </c>
    </row>
    <row r="10" spans="2:4" ht="15" customHeight="1" x14ac:dyDescent="0.2">
      <c r="B10" s="11" t="s">
        <v>178</v>
      </c>
      <c r="C10" s="94">
        <v>23.944780727838562</v>
      </c>
      <c r="D10" s="94">
        <v>76.055219272161438</v>
      </c>
    </row>
    <row r="11" spans="2:4" ht="15" customHeight="1" x14ac:dyDescent="0.2">
      <c r="B11" s="11" t="s">
        <v>179</v>
      </c>
      <c r="C11" s="94">
        <v>42.432496371460175</v>
      </c>
      <c r="D11" s="94">
        <v>57.567503628539825</v>
      </c>
    </row>
    <row r="12" spans="2:4" ht="15" customHeight="1" x14ac:dyDescent="0.2">
      <c r="B12" s="11" t="s">
        <v>2</v>
      </c>
      <c r="C12" s="94">
        <v>37.970655001004907</v>
      </c>
      <c r="D12" s="94">
        <v>62.029344998995093</v>
      </c>
    </row>
    <row r="13" spans="2:4" ht="15" customHeight="1" x14ac:dyDescent="0.2">
      <c r="B13" s="11" t="s">
        <v>180</v>
      </c>
      <c r="C13" s="94" t="s">
        <v>10</v>
      </c>
      <c r="D13" s="94" t="s">
        <v>10</v>
      </c>
    </row>
    <row r="14" spans="2:4" ht="15" customHeight="1" x14ac:dyDescent="0.2">
      <c r="B14" s="11" t="s">
        <v>54</v>
      </c>
      <c r="C14" s="94">
        <v>44.560560685881697</v>
      </c>
      <c r="D14" s="94">
        <v>55.439439314118303</v>
      </c>
    </row>
    <row r="15" spans="2:4" ht="15" customHeight="1" x14ac:dyDescent="0.2">
      <c r="B15" s="11" t="s">
        <v>67</v>
      </c>
      <c r="C15" s="94">
        <v>48.057179785846685</v>
      </c>
      <c r="D15" s="94">
        <v>51.942820214153315</v>
      </c>
    </row>
    <row r="16" spans="2:4" ht="15" customHeight="1" x14ac:dyDescent="0.2">
      <c r="B16" s="11" t="s">
        <v>93</v>
      </c>
      <c r="C16" s="94">
        <v>43.11001325955246</v>
      </c>
      <c r="D16" s="94">
        <v>56.88998674044754</v>
      </c>
    </row>
    <row r="17" spans="6:6" ht="15" customHeight="1" x14ac:dyDescent="0.2"/>
    <row r="30" spans="6:6" x14ac:dyDescent="0.2">
      <c r="F30" s="4"/>
    </row>
    <row r="31" spans="6:6" x14ac:dyDescent="0.2">
      <c r="F31" s="4"/>
    </row>
    <row r="32" spans="6:6" x14ac:dyDescent="0.2">
      <c r="F32" s="4"/>
    </row>
    <row r="33" spans="2:11" x14ac:dyDescent="0.2">
      <c r="F33" s="4"/>
    </row>
    <row r="34" spans="2:11" x14ac:dyDescent="0.2">
      <c r="F34" s="4"/>
    </row>
    <row r="35" spans="2:11" x14ac:dyDescent="0.2">
      <c r="F35" s="4"/>
    </row>
    <row r="36" spans="2:11" x14ac:dyDescent="0.2">
      <c r="F36" s="4"/>
    </row>
    <row r="37" spans="2:11" x14ac:dyDescent="0.2">
      <c r="F37" s="4"/>
    </row>
    <row r="38" spans="2:11" x14ac:dyDescent="0.2">
      <c r="F38" s="4"/>
    </row>
    <row r="39" spans="2:11" x14ac:dyDescent="0.2">
      <c r="F39" s="4"/>
    </row>
    <row r="41" spans="2:11" x14ac:dyDescent="0.2">
      <c r="B41" s="4"/>
      <c r="C41" s="4"/>
      <c r="D41" s="4"/>
      <c r="E41" s="4"/>
      <c r="F41" s="4"/>
    </row>
    <row r="42" spans="2:11" x14ac:dyDescent="0.2">
      <c r="B42" s="4"/>
      <c r="C42" s="4"/>
      <c r="D42" s="4"/>
      <c r="E42" s="4"/>
      <c r="F42" s="4"/>
    </row>
    <row r="43" spans="2:11" x14ac:dyDescent="0.2">
      <c r="B43" s="4"/>
      <c r="C43" s="4"/>
      <c r="D43" s="4"/>
      <c r="E43" s="4"/>
      <c r="F43" s="4"/>
    </row>
    <row r="44" spans="2:11" x14ac:dyDescent="0.2">
      <c r="B44" s="4"/>
      <c r="C44" s="4"/>
      <c r="D44" s="4"/>
      <c r="E44" s="4"/>
      <c r="F44" s="4"/>
    </row>
    <row r="45" spans="2:11" x14ac:dyDescent="0.2">
      <c r="B45" s="26"/>
      <c r="C45" s="4"/>
      <c r="D45" s="4"/>
      <c r="E45" s="4"/>
      <c r="F45" s="4"/>
    </row>
    <row r="46" spans="2:11" x14ac:dyDescent="0.2">
      <c r="B46" s="4"/>
      <c r="C46" s="40"/>
      <c r="D46" s="40"/>
      <c r="E46" s="40"/>
      <c r="F46" s="4"/>
    </row>
    <row r="47" spans="2:11" x14ac:dyDescent="0.2">
      <c r="B47" s="4"/>
      <c r="C47" s="40"/>
      <c r="D47" s="40"/>
      <c r="E47" s="40"/>
      <c r="F47" s="4"/>
      <c r="I47" s="3"/>
      <c r="J47" s="14"/>
      <c r="K47" s="14"/>
    </row>
    <row r="48" spans="2:11" x14ac:dyDescent="0.2">
      <c r="B48" s="4"/>
      <c r="C48" s="40"/>
      <c r="D48" s="40"/>
      <c r="E48" s="40"/>
      <c r="F48" s="4"/>
      <c r="I48" s="3"/>
      <c r="J48" s="14"/>
      <c r="K48" s="14"/>
    </row>
    <row r="49" spans="2:11" x14ac:dyDescent="0.2">
      <c r="B49" s="4"/>
      <c r="C49" s="40"/>
      <c r="D49" s="40"/>
      <c r="E49" s="40"/>
      <c r="F49" s="4"/>
      <c r="I49" s="3"/>
      <c r="J49" s="14"/>
      <c r="K49" s="14"/>
    </row>
    <row r="50" spans="2:11" x14ac:dyDescent="0.2">
      <c r="B50" s="4"/>
      <c r="C50" s="40"/>
      <c r="D50" s="40"/>
      <c r="E50" s="40"/>
      <c r="F50" s="4"/>
      <c r="I50" s="3"/>
      <c r="J50" s="14"/>
      <c r="K50" s="14"/>
    </row>
    <row r="51" spans="2:11" x14ac:dyDescent="0.2">
      <c r="B51" s="4"/>
      <c r="C51" s="40"/>
      <c r="D51" s="40"/>
      <c r="E51" s="40"/>
      <c r="F51" s="4"/>
      <c r="I51" s="3"/>
      <c r="J51" s="14"/>
      <c r="K51" s="14"/>
    </row>
    <row r="52" spans="2:11" x14ac:dyDescent="0.2">
      <c r="B52" s="4"/>
      <c r="C52" s="40"/>
      <c r="D52" s="40"/>
      <c r="E52" s="40"/>
      <c r="F52" s="4"/>
      <c r="I52" s="3"/>
      <c r="J52" s="14"/>
      <c r="K52" s="14"/>
    </row>
    <row r="53" spans="2:11" x14ac:dyDescent="0.2">
      <c r="B53" s="4"/>
      <c r="C53" s="40"/>
      <c r="D53" s="40"/>
      <c r="E53" s="40"/>
      <c r="F53" s="4"/>
      <c r="I53" s="3"/>
      <c r="J53" s="14"/>
      <c r="K53" s="14"/>
    </row>
    <row r="54" spans="2:11" x14ac:dyDescent="0.2">
      <c r="B54" s="4"/>
      <c r="C54" s="40"/>
      <c r="D54" s="40"/>
      <c r="E54" s="40"/>
      <c r="F54" s="4"/>
      <c r="I54" s="3"/>
      <c r="J54" s="14"/>
      <c r="K54" s="14"/>
    </row>
    <row r="55" spans="2:11" x14ac:dyDescent="0.2">
      <c r="B55" s="4"/>
      <c r="C55" s="4"/>
      <c r="D55" s="4"/>
      <c r="E55" s="4"/>
      <c r="F55" s="4"/>
      <c r="I55" s="3"/>
      <c r="J55" s="14"/>
      <c r="K55" s="14"/>
    </row>
    <row r="58" spans="2:11" x14ac:dyDescent="0.2">
      <c r="I58" s="3"/>
      <c r="J58" s="14"/>
      <c r="K58" s="14"/>
    </row>
    <row r="59" spans="2:11" x14ac:dyDescent="0.2">
      <c r="D59" s="43"/>
      <c r="E59" s="14"/>
      <c r="F59" s="14"/>
    </row>
    <row r="60" spans="2:11" x14ac:dyDescent="0.2">
      <c r="D60" s="43"/>
      <c r="E60" s="14"/>
      <c r="F60" s="14"/>
    </row>
    <row r="61" spans="2:11" x14ac:dyDescent="0.2">
      <c r="D61" s="43"/>
      <c r="E61" s="14"/>
      <c r="F61" s="14"/>
    </row>
    <row r="62" spans="2:11" x14ac:dyDescent="0.2">
      <c r="D62" s="43"/>
      <c r="E62" s="14"/>
      <c r="F62" s="14"/>
    </row>
    <row r="63" spans="2:11" x14ac:dyDescent="0.2">
      <c r="D63" s="43"/>
      <c r="E63" s="14"/>
      <c r="F63" s="14"/>
    </row>
    <row r="64" spans="2:11" x14ac:dyDescent="0.2">
      <c r="D64" s="43"/>
      <c r="E64" s="14"/>
      <c r="F64" s="14"/>
      <c r="I64" s="3"/>
      <c r="J64" s="14"/>
      <c r="K64" s="14"/>
    </row>
    <row r="65" spans="4:11" x14ac:dyDescent="0.2">
      <c r="D65" s="43"/>
      <c r="E65" s="14"/>
      <c r="F65" s="14"/>
    </row>
    <row r="66" spans="4:11" x14ac:dyDescent="0.2">
      <c r="D66" s="43"/>
      <c r="E66" s="14"/>
      <c r="F66" s="14"/>
      <c r="I66" s="3"/>
      <c r="J66" s="14"/>
      <c r="K66" s="14"/>
    </row>
    <row r="67" spans="4:11" x14ac:dyDescent="0.2">
      <c r="D67" s="43"/>
      <c r="E67" s="14"/>
      <c r="F67" s="14"/>
    </row>
    <row r="68" spans="4:11" x14ac:dyDescent="0.2">
      <c r="D68" s="43"/>
      <c r="E68" s="14"/>
      <c r="F68" s="14"/>
    </row>
    <row r="69" spans="4:11" ht="12.75" customHeight="1" x14ac:dyDescent="0.2"/>
    <row r="75" spans="4:11" ht="12.75" customHeight="1" x14ac:dyDescent="0.2"/>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BS41"/>
  <sheetViews>
    <sheetView zoomScale="130" zoomScaleNormal="130" workbookViewId="0">
      <selection activeCell="F7" sqref="F7"/>
    </sheetView>
  </sheetViews>
  <sheetFormatPr baseColWidth="10" defaultRowHeight="11.25" x14ac:dyDescent="0.2"/>
  <cols>
    <col min="1" max="1" width="3.7109375" style="2" customWidth="1"/>
    <col min="2" max="2" width="24.7109375" style="2" customWidth="1"/>
    <col min="3" max="7" width="12.7109375" style="2" customWidth="1"/>
    <col min="8" max="16384" width="11.42578125" style="2"/>
  </cols>
  <sheetData>
    <row r="1" spans="2:7" ht="24.75" customHeight="1" x14ac:dyDescent="0.2">
      <c r="B1" s="495" t="s">
        <v>225</v>
      </c>
      <c r="C1" s="495"/>
      <c r="D1" s="495"/>
      <c r="E1" s="495"/>
      <c r="F1" s="495"/>
      <c r="G1" s="495"/>
    </row>
    <row r="2" spans="2:7" ht="15" customHeight="1" x14ac:dyDescent="0.2">
      <c r="B2" s="1"/>
    </row>
    <row r="3" spans="2:7" ht="15" customHeight="1" x14ac:dyDescent="0.2">
      <c r="B3" s="4"/>
      <c r="G3" s="24" t="s">
        <v>52</v>
      </c>
    </row>
    <row r="4" spans="2:7" s="1" customFormat="1" ht="15" customHeight="1" x14ac:dyDescent="0.2">
      <c r="B4" s="132"/>
      <c r="C4" s="97" t="s">
        <v>20</v>
      </c>
      <c r="D4" s="97" t="s">
        <v>37</v>
      </c>
      <c r="E4" s="97" t="s">
        <v>38</v>
      </c>
      <c r="F4" s="97" t="s">
        <v>39</v>
      </c>
      <c r="G4" s="97" t="s">
        <v>40</v>
      </c>
    </row>
    <row r="5" spans="2:7" ht="15" customHeight="1" x14ac:dyDescent="0.2">
      <c r="B5" s="6" t="s">
        <v>51</v>
      </c>
      <c r="C5" s="188">
        <v>34.814480725992709</v>
      </c>
      <c r="D5" s="188">
        <v>32.145323991346991</v>
      </c>
      <c r="E5" s="188">
        <v>12.817552739087223</v>
      </c>
      <c r="F5" s="188">
        <v>11.443211440971277</v>
      </c>
      <c r="G5" s="188">
        <v>8.7794311026018015</v>
      </c>
    </row>
    <row r="6" spans="2:7" ht="15" customHeight="1" x14ac:dyDescent="0.2">
      <c r="B6" s="46" t="s">
        <v>145</v>
      </c>
      <c r="C6" s="189">
        <v>22.401329949087888</v>
      </c>
      <c r="D6" s="189">
        <v>20.685458134805774</v>
      </c>
      <c r="E6" s="189">
        <v>7.9336806637870891</v>
      </c>
      <c r="F6" s="189">
        <v>16.052901099879772</v>
      </c>
      <c r="G6" s="189">
        <v>32.926630152439479</v>
      </c>
    </row>
    <row r="7" spans="2:7" ht="15" customHeight="1" x14ac:dyDescent="0.2">
      <c r="B7" s="46" t="s">
        <v>11</v>
      </c>
      <c r="C7" s="189">
        <v>30.546835169362151</v>
      </c>
      <c r="D7" s="189">
        <v>40.867649615288535</v>
      </c>
      <c r="E7" s="189">
        <v>12.24444480153797</v>
      </c>
      <c r="F7" s="189">
        <v>9.0707760989512654</v>
      </c>
      <c r="G7" s="189">
        <v>7.2702943148600738</v>
      </c>
    </row>
    <row r="8" spans="2:7" ht="15" customHeight="1" x14ac:dyDescent="0.2">
      <c r="B8" s="46" t="s">
        <v>23</v>
      </c>
      <c r="C8" s="189">
        <v>39.14818130110865</v>
      </c>
      <c r="D8" s="189">
        <v>39.344923401120781</v>
      </c>
      <c r="E8" s="189">
        <v>10.730836293789103</v>
      </c>
      <c r="F8" s="189">
        <v>7.6181618133840567</v>
      </c>
      <c r="G8" s="189">
        <v>3.1578971905974056</v>
      </c>
    </row>
    <row r="9" spans="2:7" ht="15" customHeight="1" x14ac:dyDescent="0.2">
      <c r="B9" s="46" t="s">
        <v>35</v>
      </c>
      <c r="C9" s="189">
        <v>19.264457936641985</v>
      </c>
      <c r="D9" s="189">
        <v>25.743824060163746</v>
      </c>
      <c r="E9" s="189">
        <v>18.763241564660319</v>
      </c>
      <c r="F9" s="189">
        <v>21.879287303802609</v>
      </c>
      <c r="G9" s="189">
        <v>14.349189134731347</v>
      </c>
    </row>
    <row r="10" spans="2:7" ht="15" customHeight="1" x14ac:dyDescent="0.2">
      <c r="B10" s="46" t="s">
        <v>184</v>
      </c>
      <c r="C10" s="189">
        <v>15.270657618260044</v>
      </c>
      <c r="D10" s="189">
        <v>66.848929670808303</v>
      </c>
      <c r="E10" s="189">
        <v>7.6403317225913909</v>
      </c>
      <c r="F10" s="189">
        <v>7.3619343029175814</v>
      </c>
      <c r="G10" s="189">
        <v>2.8781466854226871</v>
      </c>
    </row>
    <row r="11" spans="2:7" ht="15" customHeight="1" x14ac:dyDescent="0.2">
      <c r="B11" s="46" t="s">
        <v>179</v>
      </c>
      <c r="C11" s="189">
        <v>22.282085939710182</v>
      </c>
      <c r="D11" s="189">
        <v>22.94596548580769</v>
      </c>
      <c r="E11" s="189">
        <v>13.162543614245747</v>
      </c>
      <c r="F11" s="189">
        <v>16.928299751673844</v>
      </c>
      <c r="G11" s="189">
        <v>24.681105208562538</v>
      </c>
    </row>
    <row r="12" spans="2:7" ht="15" customHeight="1" x14ac:dyDescent="0.2">
      <c r="B12" s="46" t="s">
        <v>2</v>
      </c>
      <c r="C12" s="189">
        <v>30.778804908113912</v>
      </c>
      <c r="D12" s="189">
        <v>25.185883616083871</v>
      </c>
      <c r="E12" s="189">
        <v>15.123036232986669</v>
      </c>
      <c r="F12" s="189">
        <v>14.627745512549817</v>
      </c>
      <c r="G12" s="189">
        <v>14.284529730265733</v>
      </c>
    </row>
    <row r="13" spans="2:7" ht="15" customHeight="1" x14ac:dyDescent="0.2">
      <c r="B13" s="46" t="s">
        <v>180</v>
      </c>
      <c r="C13" s="189" t="s">
        <v>10</v>
      </c>
      <c r="D13" s="189" t="s">
        <v>10</v>
      </c>
      <c r="E13" s="189" t="s">
        <v>10</v>
      </c>
      <c r="F13" s="189" t="s">
        <v>10</v>
      </c>
      <c r="G13" s="189" t="s">
        <v>10</v>
      </c>
    </row>
    <row r="14" spans="2:7" ht="14.25" customHeight="1" x14ac:dyDescent="0.2">
      <c r="B14" s="11" t="s">
        <v>54</v>
      </c>
      <c r="C14" s="190">
        <v>46.017247820796882</v>
      </c>
      <c r="D14" s="190">
        <v>32.016404709436252</v>
      </c>
      <c r="E14" s="190">
        <v>10.685387601468053</v>
      </c>
      <c r="F14" s="190">
        <v>7.4504472286210337</v>
      </c>
      <c r="G14" s="190">
        <v>3.8305126396777793</v>
      </c>
    </row>
    <row r="16" spans="2:7" x14ac:dyDescent="0.2">
      <c r="B16" s="17"/>
      <c r="C16" s="40"/>
      <c r="D16" s="40"/>
      <c r="E16" s="4"/>
    </row>
    <row r="17" spans="2:51" x14ac:dyDescent="0.2">
      <c r="B17" s="4"/>
      <c r="C17" s="40"/>
      <c r="D17" s="40"/>
      <c r="E17" s="4"/>
    </row>
    <row r="18" spans="2:51" x14ac:dyDescent="0.2">
      <c r="B18" s="48"/>
      <c r="C18" s="40"/>
      <c r="D18" s="40"/>
      <c r="E18" s="4"/>
    </row>
    <row r="19" spans="2:51" x14ac:dyDescent="0.2">
      <c r="B19" s="26"/>
      <c r="C19" s="40"/>
      <c r="D19" s="4"/>
      <c r="E19" s="4"/>
    </row>
    <row r="20" spans="2:51" ht="11.25" customHeight="1" x14ac:dyDescent="0.2">
      <c r="B20" s="4"/>
      <c r="C20" s="40"/>
      <c r="D20" s="4"/>
      <c r="E20" s="4"/>
    </row>
    <row r="23" spans="2:51" x14ac:dyDescent="0.2">
      <c r="F23" s="49"/>
    </row>
    <row r="24" spans="2:51" x14ac:dyDescent="0.2">
      <c r="F24" s="49"/>
    </row>
    <row r="25" spans="2:51" x14ac:dyDescent="0.2">
      <c r="F25" s="49"/>
    </row>
    <row r="26" spans="2:51" x14ac:dyDescent="0.2">
      <c r="F26" s="49"/>
    </row>
    <row r="27" spans="2:51" x14ac:dyDescent="0.2">
      <c r="G27" s="3"/>
      <c r="I27" s="3"/>
    </row>
    <row r="28" spans="2:51" x14ac:dyDescent="0.2">
      <c r="C28" s="4"/>
      <c r="D28" s="4"/>
      <c r="E28" s="4"/>
    </row>
    <row r="30" spans="2:51" x14ac:dyDescent="0.2">
      <c r="B30" s="14"/>
      <c r="H30" s="14"/>
      <c r="I30" s="31"/>
      <c r="J30" s="31"/>
      <c r="K30" s="31"/>
      <c r="L30" s="31"/>
      <c r="M30" s="31"/>
      <c r="N30" s="32"/>
      <c r="O30" s="33"/>
      <c r="P30" s="33"/>
      <c r="Q30" s="20"/>
      <c r="R30" s="31"/>
      <c r="S30" s="31"/>
      <c r="T30" s="31"/>
      <c r="U30" s="31"/>
      <c r="V30" s="31"/>
      <c r="W30" s="31"/>
      <c r="X30" s="32"/>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2:51" x14ac:dyDescent="0.2">
      <c r="H31" s="31"/>
      <c r="I31" s="31"/>
      <c r="J31" s="31"/>
      <c r="K31" s="31"/>
      <c r="L31" s="31"/>
      <c r="M31" s="31"/>
      <c r="N31" s="32"/>
      <c r="O31" s="33"/>
      <c r="P31" s="33"/>
      <c r="Q31" s="20"/>
      <c r="R31" s="31"/>
      <c r="S31" s="31"/>
      <c r="T31" s="31"/>
      <c r="U31" s="31"/>
      <c r="V31" s="31"/>
      <c r="W31" s="31"/>
      <c r="X31" s="32"/>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2:51" x14ac:dyDescent="0.2">
      <c r="B32" s="25"/>
      <c r="H32" s="31"/>
      <c r="I32" s="31"/>
      <c r="J32" s="31"/>
      <c r="K32" s="31"/>
      <c r="L32" s="31"/>
      <c r="M32" s="31"/>
      <c r="N32" s="32"/>
      <c r="O32" s="33"/>
      <c r="P32" s="33"/>
      <c r="Q32" s="20"/>
      <c r="R32" s="31"/>
      <c r="S32" s="31"/>
      <c r="T32" s="31"/>
      <c r="U32" s="31"/>
      <c r="V32" s="31"/>
      <c r="W32" s="31"/>
      <c r="X32" s="32"/>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2:71" x14ac:dyDescent="0.2">
      <c r="B33" s="4"/>
      <c r="H33" s="31"/>
      <c r="I33" s="34"/>
      <c r="J33" s="34"/>
      <c r="K33" s="34"/>
      <c r="L33" s="34"/>
      <c r="M33" s="34"/>
      <c r="N33" s="34"/>
      <c r="O33" s="4"/>
      <c r="P33" s="4"/>
      <c r="Q33" s="20"/>
      <c r="R33" s="34"/>
      <c r="S33" s="34"/>
      <c r="T33" s="34"/>
      <c r="U33" s="34"/>
      <c r="V33" s="34"/>
      <c r="W33" s="34"/>
      <c r="X33" s="3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row>
    <row r="34" spans="2:71" x14ac:dyDescent="0.2">
      <c r="H34" s="34"/>
      <c r="I34" s="15"/>
      <c r="J34" s="15"/>
      <c r="K34" s="15"/>
      <c r="L34" s="15"/>
      <c r="M34" s="31"/>
      <c r="N34" s="31"/>
      <c r="O34" s="4"/>
      <c r="P34" s="4"/>
      <c r="Q34" s="20"/>
      <c r="R34" s="15"/>
      <c r="S34" s="15"/>
      <c r="T34" s="15"/>
      <c r="U34" s="15"/>
      <c r="V34" s="15"/>
      <c r="W34" s="31"/>
      <c r="X34" s="31"/>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row>
    <row r="35" spans="2:71" x14ac:dyDescent="0.2">
      <c r="H35" s="27"/>
      <c r="I35" s="35"/>
      <c r="J35" s="35"/>
      <c r="K35" s="35"/>
      <c r="L35" s="35"/>
      <c r="M35" s="35"/>
      <c r="N35" s="31"/>
      <c r="O35" s="4"/>
      <c r="P35" s="4"/>
      <c r="Q35" s="20"/>
      <c r="R35" s="35"/>
      <c r="S35" s="35"/>
      <c r="T35" s="35"/>
      <c r="U35" s="35"/>
      <c r="V35" s="35"/>
      <c r="W35" s="35"/>
      <c r="X35" s="31"/>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row>
    <row r="36" spans="2:71" x14ac:dyDescent="0.2">
      <c r="H36" s="27"/>
      <c r="I36" s="35"/>
      <c r="J36" s="35"/>
      <c r="K36" s="35"/>
      <c r="L36" s="35"/>
      <c r="M36" s="35"/>
      <c r="N36" s="35"/>
      <c r="O36" s="4"/>
      <c r="P36" s="4"/>
      <c r="Q36" s="20"/>
      <c r="R36" s="35"/>
      <c r="S36" s="35"/>
      <c r="T36" s="35"/>
      <c r="U36" s="35"/>
      <c r="V36" s="35"/>
      <c r="W36" s="35"/>
      <c r="X36" s="35"/>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row>
    <row r="37" spans="2:71" x14ac:dyDescent="0.2">
      <c r="H37" s="27"/>
      <c r="I37" s="35"/>
      <c r="J37" s="35"/>
      <c r="K37" s="35"/>
      <c r="L37" s="35"/>
      <c r="M37" s="35"/>
      <c r="N37" s="31"/>
      <c r="O37" s="4"/>
      <c r="P37" s="4"/>
      <c r="Q37" s="20"/>
      <c r="R37" s="35"/>
      <c r="S37" s="35"/>
      <c r="T37" s="35"/>
      <c r="U37" s="35"/>
      <c r="V37" s="35"/>
      <c r="W37" s="35"/>
      <c r="X37" s="31"/>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row>
    <row r="38" spans="2:71" x14ac:dyDescent="0.2">
      <c r="H38" s="27"/>
      <c r="I38" s="35"/>
      <c r="J38" s="35"/>
      <c r="K38" s="35"/>
      <c r="L38" s="35"/>
      <c r="M38" s="35"/>
      <c r="N38" s="4"/>
      <c r="O38" s="4"/>
      <c r="P38" s="4"/>
      <c r="Q38" s="20"/>
      <c r="R38" s="35"/>
      <c r="S38" s="35"/>
      <c r="T38" s="35"/>
      <c r="U38" s="35"/>
      <c r="V38" s="35"/>
      <c r="W38" s="35"/>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row>
    <row r="39" spans="2:71" x14ac:dyDescent="0.2">
      <c r="H39" s="27"/>
      <c r="I39" s="35"/>
      <c r="J39" s="35"/>
      <c r="K39" s="35"/>
      <c r="L39" s="35"/>
      <c r="M39" s="35"/>
      <c r="N39" s="4"/>
      <c r="O39" s="4"/>
      <c r="P39" s="4"/>
      <c r="Q39" s="20"/>
      <c r="R39" s="35"/>
      <c r="S39" s="35"/>
      <c r="T39" s="35"/>
      <c r="U39" s="35"/>
      <c r="V39" s="35"/>
      <c r="W39" s="35"/>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row>
    <row r="40" spans="2:71" x14ac:dyDescent="0.2">
      <c r="I40" s="35"/>
      <c r="J40" s="35"/>
      <c r="K40" s="35"/>
      <c r="L40" s="35"/>
      <c r="M40" s="35"/>
      <c r="N40" s="4"/>
      <c r="O40" s="4"/>
      <c r="P40" s="4"/>
      <c r="Q40" s="20"/>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row>
    <row r="41" spans="2:71" x14ac:dyDescent="0.2">
      <c r="C41" s="4"/>
      <c r="D41" s="16"/>
      <c r="E41" s="4"/>
      <c r="F41" s="4"/>
      <c r="G41" s="4"/>
      <c r="H41" s="4"/>
    </row>
  </sheetData>
  <mergeCells count="1">
    <mergeCell ref="B1:G1"/>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S40"/>
  <sheetViews>
    <sheetView zoomScale="115" zoomScaleNormal="115" workbookViewId="0">
      <selection activeCell="M9" sqref="M9"/>
    </sheetView>
  </sheetViews>
  <sheetFormatPr baseColWidth="10" defaultRowHeight="11.25" x14ac:dyDescent="0.2"/>
  <cols>
    <col min="1" max="1" width="3.7109375" style="2" customWidth="1"/>
    <col min="2" max="2" width="42.140625" style="2" customWidth="1"/>
    <col min="3" max="13" width="9.7109375" style="2" customWidth="1"/>
    <col min="14" max="17" width="8.140625" style="2" customWidth="1"/>
    <col min="18" max="16384" width="11.42578125" style="2"/>
  </cols>
  <sheetData>
    <row r="1" spans="2:17" x14ac:dyDescent="0.2">
      <c r="B1" s="1" t="s">
        <v>227</v>
      </c>
    </row>
    <row r="2" spans="2:17" ht="18.75" customHeight="1" x14ac:dyDescent="0.2"/>
    <row r="3" spans="2:17" ht="54.75" customHeight="1" x14ac:dyDescent="0.2">
      <c r="B3" s="496"/>
      <c r="C3" s="499" t="s">
        <v>115</v>
      </c>
      <c r="D3" s="501"/>
      <c r="E3" s="501"/>
      <c r="F3" s="501"/>
      <c r="G3" s="501"/>
      <c r="H3" s="501"/>
      <c r="I3" s="501"/>
      <c r="J3" s="501"/>
      <c r="K3" s="501"/>
      <c r="L3" s="501"/>
      <c r="M3" s="500"/>
      <c r="N3" s="474" t="s">
        <v>114</v>
      </c>
      <c r="O3" s="475"/>
      <c r="P3" s="475"/>
      <c r="Q3" s="476"/>
    </row>
    <row r="4" spans="2:17" ht="24" customHeight="1" x14ac:dyDescent="0.2">
      <c r="B4" s="496"/>
      <c r="C4" s="502"/>
      <c r="D4" s="503"/>
      <c r="E4" s="503"/>
      <c r="F4" s="503"/>
      <c r="G4" s="503"/>
      <c r="H4" s="503"/>
      <c r="I4" s="503"/>
      <c r="J4" s="503"/>
      <c r="K4" s="503"/>
      <c r="L4" s="503"/>
      <c r="M4" s="504"/>
      <c r="N4" s="499" t="s">
        <v>69</v>
      </c>
      <c r="O4" s="500"/>
      <c r="P4" s="497" t="s">
        <v>70</v>
      </c>
      <c r="Q4" s="498"/>
    </row>
    <row r="5" spans="2:17" ht="28.5" customHeight="1" x14ac:dyDescent="0.2">
      <c r="B5" s="496"/>
      <c r="C5" s="304">
        <v>2009</v>
      </c>
      <c r="D5" s="292">
        <v>2010</v>
      </c>
      <c r="E5" s="292">
        <v>2011</v>
      </c>
      <c r="F5" s="292">
        <v>2012</v>
      </c>
      <c r="G5" s="292">
        <v>2013</v>
      </c>
      <c r="H5" s="292">
        <v>2014</v>
      </c>
      <c r="I5" s="292">
        <v>2015</v>
      </c>
      <c r="J5" s="292">
        <v>2016</v>
      </c>
      <c r="K5" s="292">
        <v>2017</v>
      </c>
      <c r="L5" s="439">
        <v>2018</v>
      </c>
      <c r="M5" s="308">
        <v>2019</v>
      </c>
      <c r="N5" s="314" t="s">
        <v>134</v>
      </c>
      <c r="O5" s="315" t="s">
        <v>154</v>
      </c>
      <c r="P5" s="316" t="s">
        <v>134</v>
      </c>
      <c r="Q5" s="315" t="s">
        <v>154</v>
      </c>
    </row>
    <row r="6" spans="2:17" ht="39" customHeight="1" x14ac:dyDescent="0.2">
      <c r="B6" s="87" t="s">
        <v>176</v>
      </c>
      <c r="C6" s="351">
        <v>1678.531676909492</v>
      </c>
      <c r="D6" s="352">
        <v>1738.7169784521934</v>
      </c>
      <c r="E6" s="352">
        <v>1787.9235983570015</v>
      </c>
      <c r="F6" s="352">
        <v>1924.1986913448306</v>
      </c>
      <c r="G6" s="352">
        <v>2266.5534696472646</v>
      </c>
      <c r="H6" s="352">
        <v>2203.9504125204353</v>
      </c>
      <c r="I6" s="352">
        <v>2330.6738969247999</v>
      </c>
      <c r="J6" s="352">
        <v>2453.7143443172622</v>
      </c>
      <c r="K6" s="352">
        <v>2453.237724481533</v>
      </c>
      <c r="L6" s="440">
        <v>2165.6604745492291</v>
      </c>
      <c r="M6" s="350">
        <v>2321.4340049756861</v>
      </c>
      <c r="N6" s="353">
        <v>-11.722355606327572</v>
      </c>
      <c r="O6" s="354">
        <v>7.192887909120671</v>
      </c>
      <c r="P6" s="355">
        <v>-13.104493268623397</v>
      </c>
      <c r="Q6" s="354">
        <v>5.6510584107136053</v>
      </c>
    </row>
    <row r="7" spans="2:17" ht="15" customHeight="1" x14ac:dyDescent="0.2">
      <c r="B7" s="82" t="s">
        <v>145</v>
      </c>
      <c r="C7" s="305" t="s">
        <v>10</v>
      </c>
      <c r="D7" s="293" t="s">
        <v>10</v>
      </c>
      <c r="E7" s="293" t="s">
        <v>10</v>
      </c>
      <c r="F7" s="293" t="s">
        <v>10</v>
      </c>
      <c r="G7" s="293" t="s">
        <v>10</v>
      </c>
      <c r="H7" s="293" t="s">
        <v>10</v>
      </c>
      <c r="I7" s="293" t="s">
        <v>10</v>
      </c>
      <c r="J7" s="293" t="s">
        <v>10</v>
      </c>
      <c r="K7" s="293" t="s">
        <v>10</v>
      </c>
      <c r="L7" s="441" t="s">
        <v>10</v>
      </c>
      <c r="M7" s="309">
        <v>6232.1908271908296</v>
      </c>
      <c r="N7" s="311"/>
      <c r="O7" s="301"/>
      <c r="P7" s="294"/>
      <c r="Q7" s="301"/>
    </row>
    <row r="8" spans="2:17" ht="22.5" customHeight="1" x14ac:dyDescent="0.2">
      <c r="B8" s="81" t="s">
        <v>11</v>
      </c>
      <c r="C8" s="306">
        <v>1068.6491286499554</v>
      </c>
      <c r="D8" s="295">
        <v>1128.5735914393513</v>
      </c>
      <c r="E8" s="295">
        <v>1178.8341564756743</v>
      </c>
      <c r="F8" s="295">
        <v>1341.9685879268434</v>
      </c>
      <c r="G8" s="295">
        <v>1630.2470344988151</v>
      </c>
      <c r="H8" s="295">
        <v>1881.6824239779914</v>
      </c>
      <c r="I8" s="295">
        <v>2153.3975405998913</v>
      </c>
      <c r="J8" s="295">
        <v>2491.4060377172832</v>
      </c>
      <c r="K8" s="295">
        <v>2436.8628003696399</v>
      </c>
      <c r="L8" s="442">
        <v>1803.9348425282201</v>
      </c>
      <c r="M8" s="309">
        <v>1957.0839949112101</v>
      </c>
      <c r="N8" s="311">
        <v>-2.1892552447058233</v>
      </c>
      <c r="O8" s="301">
        <v>8.4897274986025053</v>
      </c>
      <c r="P8" s="294">
        <v>-27.132083357361946</v>
      </c>
      <c r="Q8" s="301">
        <v>6.9292446587959633</v>
      </c>
    </row>
    <row r="9" spans="2:17" ht="27" customHeight="1" x14ac:dyDescent="0.2">
      <c r="B9" s="81" t="s">
        <v>127</v>
      </c>
      <c r="C9" s="306">
        <v>1342.7547673162921</v>
      </c>
      <c r="D9" s="295">
        <v>1291.7843182766999</v>
      </c>
      <c r="E9" s="295">
        <v>1229.6189223004287</v>
      </c>
      <c r="F9" s="295">
        <v>1222.2604355089011</v>
      </c>
      <c r="G9" s="295">
        <v>1604.3123906775438</v>
      </c>
      <c r="H9" s="295">
        <v>1408.330055586468</v>
      </c>
      <c r="I9" s="295">
        <v>1236.0221499593999</v>
      </c>
      <c r="J9" s="295">
        <v>1294.0016558804455</v>
      </c>
      <c r="K9" s="295">
        <v>1288.198074951636</v>
      </c>
      <c r="L9" s="442">
        <v>1196.7443328468601</v>
      </c>
      <c r="M9" s="309">
        <v>1287.5552680221799</v>
      </c>
      <c r="N9" s="311">
        <v>-0.44849872505461352</v>
      </c>
      <c r="O9" s="301">
        <v>7.5881650476919749</v>
      </c>
      <c r="P9" s="294">
        <v>-8.5538727089145006</v>
      </c>
      <c r="Q9" s="301">
        <v>6.040650004616932</v>
      </c>
    </row>
    <row r="10" spans="2:17" s="1" customFormat="1" ht="15" customHeight="1" x14ac:dyDescent="0.2">
      <c r="B10" s="81" t="s">
        <v>0</v>
      </c>
      <c r="C10" s="306">
        <v>1965.5157801703358</v>
      </c>
      <c r="D10" s="295">
        <v>1800.8474684430887</v>
      </c>
      <c r="E10" s="295">
        <v>1810.4546370491648</v>
      </c>
      <c r="F10" s="295">
        <v>1753.0408082030383</v>
      </c>
      <c r="G10" s="295">
        <v>1907.6899198445469</v>
      </c>
      <c r="H10" s="295">
        <v>1756.7364867210556</v>
      </c>
      <c r="I10" s="295">
        <v>1719.6845429774585</v>
      </c>
      <c r="J10" s="295">
        <v>1637.278149985194</v>
      </c>
      <c r="K10" s="295">
        <v>1648.6991685563114</v>
      </c>
      <c r="L10" s="442">
        <v>1190.21521596141</v>
      </c>
      <c r="M10" s="309">
        <v>1450.2057925460299</v>
      </c>
      <c r="N10" s="311">
        <v>0.69756128921776295</v>
      </c>
      <c r="O10" s="301">
        <v>21.843997043392662</v>
      </c>
      <c r="P10" s="294">
        <v>-28.93910657907869</v>
      </c>
      <c r="Q10" s="301">
        <v>20.091430501808304</v>
      </c>
    </row>
    <row r="11" spans="2:17" ht="30" customHeight="1" x14ac:dyDescent="0.2">
      <c r="B11" s="82" t="s">
        <v>172</v>
      </c>
      <c r="C11" s="306">
        <v>1053.622356495468</v>
      </c>
      <c r="D11" s="295">
        <v>1612.5442871254527</v>
      </c>
      <c r="E11" s="295" t="s">
        <v>3</v>
      </c>
      <c r="F11" s="295">
        <v>761.5362532808399</v>
      </c>
      <c r="G11" s="295">
        <v>777.91473136915079</v>
      </c>
      <c r="H11" s="295">
        <v>905.70996538531597</v>
      </c>
      <c r="I11" s="295">
        <v>775.96620241411324</v>
      </c>
      <c r="J11" s="295">
        <v>1030.5999999999999</v>
      </c>
      <c r="K11" s="295">
        <v>2580.8764637002341</v>
      </c>
      <c r="L11" s="442">
        <v>2817.8365444375399</v>
      </c>
      <c r="M11" s="309">
        <v>1952.3536493604199</v>
      </c>
      <c r="N11" s="311">
        <v>150.42465201826457</v>
      </c>
      <c r="O11" s="301">
        <v>-30.714446399866546</v>
      </c>
      <c r="P11" s="294">
        <v>7.471958768866771</v>
      </c>
      <c r="Q11" s="301">
        <v>-31.711028472034599</v>
      </c>
    </row>
    <row r="12" spans="2:17" ht="15" customHeight="1" x14ac:dyDescent="0.2">
      <c r="B12" s="83" t="s">
        <v>150</v>
      </c>
      <c r="C12" s="267">
        <v>2476.1948183684167</v>
      </c>
      <c r="D12" s="296">
        <v>2657.7433482108477</v>
      </c>
      <c r="E12" s="296">
        <v>2727.0169362597926</v>
      </c>
      <c r="F12" s="296">
        <v>2890.6247639039598</v>
      </c>
      <c r="G12" s="296">
        <v>3196.1985853071087</v>
      </c>
      <c r="H12" s="296">
        <v>2959.9656419485054</v>
      </c>
      <c r="I12" s="296">
        <v>3120.0542201425483</v>
      </c>
      <c r="J12" s="296">
        <v>3058.1432121631065</v>
      </c>
      <c r="K12" s="296">
        <v>3069.3110099101737</v>
      </c>
      <c r="L12" s="443">
        <v>3020.6971387373819</v>
      </c>
      <c r="M12" s="310">
        <v>2881.7166027946214</v>
      </c>
      <c r="N12" s="312">
        <v>0.36518230090238912</v>
      </c>
      <c r="O12" s="302">
        <v>-4.6009424169168085</v>
      </c>
      <c r="P12" s="297">
        <v>-3.1247422068605868</v>
      </c>
      <c r="Q12" s="302">
        <v>-5.9731330908590508</v>
      </c>
    </row>
    <row r="13" spans="2:17" ht="15" customHeight="1" x14ac:dyDescent="0.2">
      <c r="B13" s="82" t="s">
        <v>25</v>
      </c>
      <c r="C13" s="306">
        <v>2849.1984527404711</v>
      </c>
      <c r="D13" s="295">
        <v>3068.0339462517677</v>
      </c>
      <c r="E13" s="295">
        <v>3149.762186956516</v>
      </c>
      <c r="F13" s="295">
        <v>3293.5614153163892</v>
      </c>
      <c r="G13" s="295">
        <v>3628.1974670023274</v>
      </c>
      <c r="H13" s="295">
        <v>3385.3274552848457</v>
      </c>
      <c r="I13" s="295">
        <v>3574.9310088480656</v>
      </c>
      <c r="J13" s="295">
        <v>3458.8584859797302</v>
      </c>
      <c r="K13" s="295">
        <v>3578.3383221976301</v>
      </c>
      <c r="L13" s="442">
        <v>3424.5271025157499</v>
      </c>
      <c r="M13" s="309">
        <v>3238.4351624518699</v>
      </c>
      <c r="N13" s="311">
        <v>3.45431409530641</v>
      </c>
      <c r="O13" s="301">
        <v>-5.4340916130338641</v>
      </c>
      <c r="P13" s="294">
        <v>-5.7967703412839411</v>
      </c>
      <c r="Q13" s="301">
        <v>-6.7942985254392685</v>
      </c>
    </row>
    <row r="14" spans="2:17" ht="15" customHeight="1" x14ac:dyDescent="0.2">
      <c r="B14" s="82" t="s">
        <v>178</v>
      </c>
      <c r="C14" s="306">
        <v>1056.3721068823602</v>
      </c>
      <c r="D14" s="295">
        <v>1113.8297872340427</v>
      </c>
      <c r="E14" s="295">
        <v>1150.9154591961023</v>
      </c>
      <c r="F14" s="295">
        <v>1262.492116899668</v>
      </c>
      <c r="G14" s="295">
        <v>1428.1698834431331</v>
      </c>
      <c r="H14" s="295">
        <v>1274.5991997415315</v>
      </c>
      <c r="I14" s="295">
        <v>1285.5164983614641</v>
      </c>
      <c r="J14" s="295">
        <v>1298.358064254202</v>
      </c>
      <c r="K14" s="295">
        <v>1122.6889714874942</v>
      </c>
      <c r="L14" s="442">
        <v>1273.2640363323501</v>
      </c>
      <c r="M14" s="309">
        <v>1284.58661371674</v>
      </c>
      <c r="N14" s="311">
        <v>-13.530096019206761</v>
      </c>
      <c r="O14" s="301">
        <v>0.88925604283969228</v>
      </c>
      <c r="P14" s="294">
        <v>11.636342720973936</v>
      </c>
      <c r="Q14" s="301">
        <v>-0.56190395549036154</v>
      </c>
    </row>
    <row r="15" spans="2:17" ht="15" customHeight="1" x14ac:dyDescent="0.2">
      <c r="B15" s="87" t="s">
        <v>177</v>
      </c>
      <c r="C15" s="356" t="s">
        <v>10</v>
      </c>
      <c r="D15" s="357" t="s">
        <v>10</v>
      </c>
      <c r="E15" s="357" t="s">
        <v>10</v>
      </c>
      <c r="F15" s="357" t="s">
        <v>10</v>
      </c>
      <c r="G15" s="357" t="s">
        <v>10</v>
      </c>
      <c r="H15" s="357" t="s">
        <v>10</v>
      </c>
      <c r="I15" s="357" t="s">
        <v>10</v>
      </c>
      <c r="J15" s="357" t="s">
        <v>10</v>
      </c>
      <c r="K15" s="357" t="s">
        <v>10</v>
      </c>
      <c r="L15" s="444" t="s">
        <v>10</v>
      </c>
      <c r="M15" s="358" t="s">
        <v>10</v>
      </c>
      <c r="N15" s="353" t="s">
        <v>10</v>
      </c>
      <c r="O15" s="354" t="s">
        <v>10</v>
      </c>
      <c r="P15" s="355" t="s">
        <v>10</v>
      </c>
      <c r="Q15" s="354" t="s">
        <v>10</v>
      </c>
    </row>
    <row r="16" spans="2:17" ht="15" customHeight="1" x14ac:dyDescent="0.2">
      <c r="B16" s="349" t="s">
        <v>146</v>
      </c>
      <c r="C16" s="263">
        <v>1453.9619066586649</v>
      </c>
      <c r="D16" s="298">
        <v>1653.7040808170264</v>
      </c>
      <c r="E16" s="298">
        <v>1443.4889636796956</v>
      </c>
      <c r="F16" s="298">
        <v>1606.010465284872</v>
      </c>
      <c r="G16" s="298">
        <v>1551.2141532345811</v>
      </c>
      <c r="H16" s="298">
        <v>1498.4983128007452</v>
      </c>
      <c r="I16" s="298">
        <v>1639.2998283096274</v>
      </c>
      <c r="J16" s="298">
        <v>1520.8038278977033</v>
      </c>
      <c r="K16" s="298">
        <v>1756.7803800520069</v>
      </c>
      <c r="L16" s="445">
        <v>1593.6437101767006</v>
      </c>
      <c r="M16" s="266">
        <v>1730.0944024079315</v>
      </c>
      <c r="N16" s="313" t="s">
        <v>3</v>
      </c>
      <c r="O16" s="303">
        <v>8.5621830877179903</v>
      </c>
      <c r="P16" s="299">
        <v>-10.706397496011933</v>
      </c>
      <c r="Q16" s="303">
        <v>7.0006580690243903</v>
      </c>
    </row>
    <row r="17" spans="2:19" ht="15" customHeight="1" x14ac:dyDescent="0.2">
      <c r="B17" s="82" t="s">
        <v>179</v>
      </c>
      <c r="C17" s="306" t="s">
        <v>10</v>
      </c>
      <c r="D17" s="295" t="s">
        <v>10</v>
      </c>
      <c r="E17" s="295" t="s">
        <v>10</v>
      </c>
      <c r="F17" s="295" t="s">
        <v>10</v>
      </c>
      <c r="G17" s="295" t="s">
        <v>10</v>
      </c>
      <c r="H17" s="295" t="s">
        <v>10</v>
      </c>
      <c r="I17" s="295" t="s">
        <v>10</v>
      </c>
      <c r="J17" s="295" t="s">
        <v>10</v>
      </c>
      <c r="K17" s="295" t="s">
        <v>10</v>
      </c>
      <c r="L17" s="442" t="s">
        <v>10</v>
      </c>
      <c r="M17" s="309">
        <v>3149.7232829346499</v>
      </c>
      <c r="N17" s="311"/>
      <c r="O17" s="301"/>
      <c r="P17" s="294"/>
      <c r="Q17" s="301"/>
    </row>
    <row r="18" spans="2:19" ht="15" customHeight="1" x14ac:dyDescent="0.2">
      <c r="B18" s="82" t="s">
        <v>180</v>
      </c>
      <c r="C18" s="306" t="s">
        <v>10</v>
      </c>
      <c r="D18" s="295" t="s">
        <v>10</v>
      </c>
      <c r="E18" s="295" t="s">
        <v>10</v>
      </c>
      <c r="F18" s="295" t="s">
        <v>10</v>
      </c>
      <c r="G18" s="295" t="s">
        <v>10</v>
      </c>
      <c r="H18" s="295" t="s">
        <v>10</v>
      </c>
      <c r="I18" s="295" t="s">
        <v>10</v>
      </c>
      <c r="J18" s="295" t="s">
        <v>10</v>
      </c>
      <c r="K18" s="295" t="s">
        <v>10</v>
      </c>
      <c r="L18" s="442" t="s">
        <v>10</v>
      </c>
      <c r="M18" s="264" t="s">
        <v>10</v>
      </c>
      <c r="N18" s="311"/>
      <c r="O18" s="301"/>
      <c r="P18" s="294"/>
      <c r="Q18" s="301"/>
    </row>
    <row r="19" spans="2:19" ht="15" customHeight="1" x14ac:dyDescent="0.2">
      <c r="B19" s="82" t="s">
        <v>173</v>
      </c>
      <c r="C19" s="306">
        <v>2515.2764679953402</v>
      </c>
      <c r="D19" s="295">
        <v>2386.7429979222875</v>
      </c>
      <c r="E19" s="295">
        <v>2009.2657154763042</v>
      </c>
      <c r="F19" s="295">
        <v>2019.2201932194091</v>
      </c>
      <c r="G19" s="295">
        <v>1717.24746373574</v>
      </c>
      <c r="H19" s="295">
        <v>1734.9539090249903</v>
      </c>
      <c r="I19" s="295">
        <v>1889.2368965589633</v>
      </c>
      <c r="J19" s="295">
        <v>1952.2943663078495</v>
      </c>
      <c r="K19" s="295">
        <v>1924.8064553130368</v>
      </c>
      <c r="L19" s="442">
        <v>1962.16722047282</v>
      </c>
      <c r="M19" s="309">
        <v>2063.8356274223902</v>
      </c>
      <c r="N19" s="311">
        <v>-1.4079798348646255</v>
      </c>
      <c r="O19" s="301">
        <v>5.1814343797401463</v>
      </c>
      <c r="P19" s="294">
        <v>0.34495301577841531</v>
      </c>
      <c r="Q19" s="301">
        <v>3.668537009637185</v>
      </c>
    </row>
    <row r="20" spans="2:19" ht="15" customHeight="1" x14ac:dyDescent="0.2">
      <c r="B20" s="82" t="s">
        <v>181</v>
      </c>
      <c r="C20" s="306">
        <v>3657.8164142771334</v>
      </c>
      <c r="D20" s="295">
        <v>3804.5389659520806</v>
      </c>
      <c r="E20" s="295">
        <v>1707.9973037382365</v>
      </c>
      <c r="F20" s="295">
        <v>2677.2703629657713</v>
      </c>
      <c r="G20" s="295">
        <v>3525.6959110916368</v>
      </c>
      <c r="H20" s="295">
        <v>1381.8282204792622</v>
      </c>
      <c r="I20" s="295">
        <v>2216.3638236893853</v>
      </c>
      <c r="J20" s="295">
        <v>2106.8427521336248</v>
      </c>
      <c r="K20" s="295">
        <v>2578.1805148815724</v>
      </c>
      <c r="L20" s="442">
        <v>2526.0428554267501</v>
      </c>
      <c r="M20" s="309">
        <v>2510.3450514185702</v>
      </c>
      <c r="N20" s="311">
        <v>22.371758037974978</v>
      </c>
      <c r="O20" s="301">
        <v>-0.62143854663653242</v>
      </c>
      <c r="P20" s="294">
        <v>-3.5562748473652372</v>
      </c>
      <c r="Q20" s="301">
        <v>-2.0508691790863232</v>
      </c>
    </row>
    <row r="21" spans="2:19" x14ac:dyDescent="0.2">
      <c r="B21" s="82" t="s">
        <v>182</v>
      </c>
      <c r="C21" s="307">
        <v>1309.6818713428038</v>
      </c>
      <c r="D21" s="300">
        <v>1503.764280194112</v>
      </c>
      <c r="E21" s="300">
        <v>1296.4094279981448</v>
      </c>
      <c r="F21" s="300">
        <v>1455.2716523217707</v>
      </c>
      <c r="G21" s="300">
        <v>1425.4239173000678</v>
      </c>
      <c r="H21" s="300">
        <v>1428.1061056153756</v>
      </c>
      <c r="I21" s="300">
        <v>1507.9075103834552</v>
      </c>
      <c r="J21" s="295">
        <v>1279.5820162693062</v>
      </c>
      <c r="K21" s="295">
        <v>1655.7851360071822</v>
      </c>
      <c r="L21" s="442">
        <v>1406.3192650079891</v>
      </c>
      <c r="M21" s="309">
        <v>1448.3532247130784</v>
      </c>
      <c r="N21" s="311">
        <v>29.400469446633636</v>
      </c>
      <c r="O21" s="301">
        <v>2.9889343587176542</v>
      </c>
      <c r="P21" s="294">
        <v>-16.396101217175939</v>
      </c>
      <c r="Q21" s="301">
        <v>1.5075732339161263</v>
      </c>
      <c r="S21" s="254"/>
    </row>
    <row r="22" spans="2:19" x14ac:dyDescent="0.2">
      <c r="B22" s="226" t="s">
        <v>171</v>
      </c>
      <c r="C22" s="307">
        <v>562.44258308565247</v>
      </c>
      <c r="D22" s="300">
        <v>775.81077147016003</v>
      </c>
      <c r="E22" s="300">
        <v>638.82707803713117</v>
      </c>
      <c r="F22" s="300">
        <v>616.64060742938682</v>
      </c>
      <c r="G22" s="300">
        <v>573.82135745384585</v>
      </c>
      <c r="H22" s="300">
        <v>580.41480525069949</v>
      </c>
      <c r="I22" s="300">
        <v>849.53561570053193</v>
      </c>
      <c r="J22" s="295">
        <v>1495.03179832963</v>
      </c>
      <c r="K22" s="295">
        <v>692.06291644554517</v>
      </c>
      <c r="L22" s="442">
        <v>429.69520162737803</v>
      </c>
      <c r="M22" s="309">
        <v>901.42213750850897</v>
      </c>
      <c r="N22" s="311">
        <v>-53.709150720488111</v>
      </c>
      <c r="O22" s="301">
        <v>109.78175555476693</v>
      </c>
      <c r="P22" s="294">
        <v>-38.883072981107105</v>
      </c>
      <c r="Q22" s="301">
        <v>106.76431936799133</v>
      </c>
    </row>
    <row r="23" spans="2:19" x14ac:dyDescent="0.2">
      <c r="B23" s="83" t="s">
        <v>147</v>
      </c>
      <c r="C23" s="267" t="s">
        <v>3</v>
      </c>
      <c r="D23" s="296" t="s">
        <v>3</v>
      </c>
      <c r="E23" s="296" t="s">
        <v>3</v>
      </c>
      <c r="F23" s="296" t="s">
        <v>3</v>
      </c>
      <c r="G23" s="296" t="s">
        <v>3</v>
      </c>
      <c r="H23" s="296" t="s">
        <v>3</v>
      </c>
      <c r="I23" s="296" t="s">
        <v>3</v>
      </c>
      <c r="J23" s="296" t="s">
        <v>3</v>
      </c>
      <c r="K23" s="296" t="s">
        <v>3</v>
      </c>
      <c r="L23" s="443" t="s">
        <v>3</v>
      </c>
      <c r="M23" s="265" t="s">
        <v>3</v>
      </c>
      <c r="N23" s="312" t="s">
        <v>3</v>
      </c>
      <c r="O23" s="302" t="s">
        <v>3</v>
      </c>
      <c r="P23" s="297" t="s">
        <v>3</v>
      </c>
      <c r="Q23" s="302" t="s">
        <v>3</v>
      </c>
    </row>
    <row r="24" spans="2:19" x14ac:dyDescent="0.2">
      <c r="B24" s="82" t="s">
        <v>183</v>
      </c>
      <c r="C24" s="306" t="s">
        <v>3</v>
      </c>
      <c r="D24" s="295" t="s">
        <v>3</v>
      </c>
      <c r="E24" s="295" t="s">
        <v>3</v>
      </c>
      <c r="F24" s="295" t="s">
        <v>3</v>
      </c>
      <c r="G24" s="295" t="s">
        <v>3</v>
      </c>
      <c r="H24" s="295" t="s">
        <v>3</v>
      </c>
      <c r="I24" s="295" t="s">
        <v>3</v>
      </c>
      <c r="J24" s="295" t="s">
        <v>3</v>
      </c>
      <c r="K24" s="295" t="s">
        <v>3</v>
      </c>
      <c r="L24" s="442" t="s">
        <v>3</v>
      </c>
      <c r="M24" s="264" t="s">
        <v>3</v>
      </c>
      <c r="N24" s="311" t="s">
        <v>3</v>
      </c>
      <c r="O24" s="301" t="s">
        <v>3</v>
      </c>
      <c r="P24" s="294" t="s">
        <v>3</v>
      </c>
      <c r="Q24" s="301" t="s">
        <v>3</v>
      </c>
    </row>
    <row r="25" spans="2:19" ht="24.75" customHeight="1" x14ac:dyDescent="0.2">
      <c r="B25" s="85" t="s">
        <v>34</v>
      </c>
      <c r="C25" s="356" t="s">
        <v>10</v>
      </c>
      <c r="D25" s="357" t="s">
        <v>10</v>
      </c>
      <c r="E25" s="357" t="s">
        <v>10</v>
      </c>
      <c r="F25" s="357" t="s">
        <v>10</v>
      </c>
      <c r="G25" s="357" t="s">
        <v>10</v>
      </c>
      <c r="H25" s="357" t="s">
        <v>10</v>
      </c>
      <c r="I25" s="357" t="s">
        <v>10</v>
      </c>
      <c r="J25" s="357" t="s">
        <v>10</v>
      </c>
      <c r="K25" s="357" t="s">
        <v>10</v>
      </c>
      <c r="L25" s="444" t="s">
        <v>10</v>
      </c>
      <c r="M25" s="358" t="s">
        <v>10</v>
      </c>
      <c r="N25" s="353" t="s">
        <v>10</v>
      </c>
      <c r="O25" s="354" t="s">
        <v>10</v>
      </c>
      <c r="P25" s="355" t="s">
        <v>10</v>
      </c>
      <c r="Q25" s="354" t="s">
        <v>10</v>
      </c>
    </row>
    <row r="31" spans="2:19" x14ac:dyDescent="0.2">
      <c r="B31" s="14"/>
    </row>
    <row r="32" spans="2:19" s="4" customFormat="1" x14ac:dyDescent="0.2">
      <c r="B32" s="2"/>
      <c r="C32" s="2"/>
      <c r="D32" s="2"/>
      <c r="E32" s="2"/>
      <c r="F32" s="2"/>
      <c r="G32" s="2"/>
      <c r="H32" s="2"/>
      <c r="I32" s="2"/>
      <c r="J32" s="2"/>
      <c r="K32" s="2"/>
      <c r="L32" s="2"/>
      <c r="M32" s="2"/>
      <c r="N32" s="2"/>
      <c r="O32" s="2"/>
      <c r="P32" s="2"/>
      <c r="Q32" s="2"/>
    </row>
    <row r="33" spans="2:17" s="4" customFormat="1" x14ac:dyDescent="0.2">
      <c r="B33" s="2"/>
      <c r="C33" s="2"/>
      <c r="D33" s="2"/>
      <c r="E33" s="2"/>
      <c r="F33" s="2"/>
      <c r="G33" s="2"/>
      <c r="H33" s="2"/>
      <c r="I33" s="2"/>
      <c r="J33" s="2"/>
      <c r="K33" s="2"/>
      <c r="L33" s="2"/>
      <c r="M33" s="2"/>
      <c r="N33" s="2"/>
      <c r="O33" s="2"/>
      <c r="P33" s="2"/>
      <c r="Q33" s="2"/>
    </row>
    <row r="34" spans="2:17" s="4" customFormat="1" x14ac:dyDescent="0.2">
      <c r="B34" s="2"/>
      <c r="C34" s="2"/>
      <c r="D34" s="2"/>
      <c r="E34" s="2"/>
      <c r="F34" s="2"/>
      <c r="G34" s="2"/>
      <c r="H34" s="2"/>
      <c r="I34" s="2"/>
      <c r="J34" s="2"/>
      <c r="K34" s="2"/>
      <c r="L34" s="2"/>
      <c r="M34" s="2"/>
      <c r="N34" s="2"/>
      <c r="O34" s="2"/>
      <c r="P34" s="2"/>
      <c r="Q34" s="2"/>
    </row>
    <row r="38" spans="2:17" x14ac:dyDescent="0.2">
      <c r="B38" s="4"/>
      <c r="C38" s="4"/>
      <c r="D38" s="4"/>
      <c r="E38" s="4"/>
      <c r="F38" s="4"/>
      <c r="G38" s="4"/>
      <c r="H38" s="4"/>
      <c r="I38" s="4"/>
      <c r="J38" s="4"/>
      <c r="K38" s="4"/>
      <c r="L38" s="4"/>
      <c r="M38" s="4"/>
      <c r="N38" s="4"/>
      <c r="O38" s="4"/>
      <c r="P38" s="4"/>
      <c r="Q38" s="4"/>
    </row>
    <row r="39" spans="2:17" x14ac:dyDescent="0.2">
      <c r="B39" s="4"/>
      <c r="C39" s="40"/>
      <c r="D39" s="4"/>
      <c r="E39" s="4"/>
      <c r="F39" s="4"/>
      <c r="G39" s="4"/>
      <c r="H39" s="4"/>
      <c r="I39" s="4"/>
      <c r="J39" s="4"/>
      <c r="K39" s="4"/>
      <c r="L39" s="4"/>
      <c r="M39" s="4"/>
      <c r="N39" s="4"/>
      <c r="O39" s="4"/>
      <c r="P39" s="4"/>
      <c r="Q39" s="4"/>
    </row>
    <row r="40" spans="2:17" x14ac:dyDescent="0.2">
      <c r="B40" s="4"/>
      <c r="C40" s="4"/>
      <c r="D40" s="4"/>
      <c r="E40" s="4"/>
      <c r="F40" s="4"/>
      <c r="G40" s="4"/>
      <c r="H40" s="4"/>
      <c r="I40" s="4"/>
      <c r="J40" s="4"/>
      <c r="K40" s="4"/>
      <c r="L40" s="4"/>
      <c r="M40" s="4"/>
      <c r="N40" s="4"/>
      <c r="O40" s="4"/>
      <c r="P40" s="4"/>
      <c r="Q40" s="4"/>
    </row>
  </sheetData>
  <mergeCells count="5">
    <mergeCell ref="B3:B5"/>
    <mergeCell ref="N3:Q3"/>
    <mergeCell ref="P4:Q4"/>
    <mergeCell ref="N4:O4"/>
    <mergeCell ref="C3:M4"/>
  </mergeCells>
  <phoneticPr fontId="3" type="noConversion"/>
  <pageMargins left="0.78740157499999996" right="0.78740157499999996" top="0.984251969" bottom="0.984251969" header="0.4921259845" footer="0.4921259845"/>
  <pageSetup paperSize="9" scale="6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AZ36"/>
  <sheetViews>
    <sheetView topLeftCell="A10" zoomScaleNormal="100" workbookViewId="0">
      <selection activeCell="Y11" sqref="Y11"/>
    </sheetView>
  </sheetViews>
  <sheetFormatPr baseColWidth="10" defaultRowHeight="11.25" x14ac:dyDescent="0.2"/>
  <cols>
    <col min="1" max="1" width="3.7109375" style="2" customWidth="1"/>
    <col min="2" max="2" width="40.28515625" style="2" customWidth="1"/>
    <col min="3" max="13" width="6.42578125" style="2" customWidth="1"/>
    <col min="14" max="14" width="8.28515625" style="2" customWidth="1"/>
    <col min="15" max="25" width="8" style="248" customWidth="1"/>
    <col min="26" max="27" width="9" style="248" customWidth="1"/>
    <col min="28" max="28" width="12.7109375" style="318" customWidth="1"/>
    <col min="29" max="39" width="6.5703125" style="248" customWidth="1"/>
    <col min="40" max="40" width="12.7109375" style="248" customWidth="1"/>
    <col min="41" max="51" width="6.7109375" style="248" customWidth="1"/>
    <col min="52" max="52" width="11.42578125" style="248"/>
    <col min="53" max="16384" width="11.42578125" style="2"/>
  </cols>
  <sheetData>
    <row r="2" spans="2:52" x14ac:dyDescent="0.2">
      <c r="B2" s="1" t="s">
        <v>237</v>
      </c>
    </row>
    <row r="4" spans="2:52" ht="41.25" customHeight="1" x14ac:dyDescent="0.2">
      <c r="C4" s="481" t="s">
        <v>65</v>
      </c>
      <c r="D4" s="482"/>
      <c r="E4" s="482"/>
      <c r="F4" s="482"/>
      <c r="G4" s="482"/>
      <c r="H4" s="482"/>
      <c r="I4" s="482"/>
      <c r="J4" s="482"/>
      <c r="K4" s="482"/>
      <c r="L4" s="482"/>
      <c r="M4" s="482"/>
      <c r="N4" s="483"/>
      <c r="O4" s="511" t="s">
        <v>161</v>
      </c>
      <c r="P4" s="512"/>
      <c r="Q4" s="512"/>
      <c r="R4" s="512"/>
      <c r="S4" s="512"/>
      <c r="T4" s="512"/>
      <c r="U4" s="512"/>
      <c r="V4" s="512"/>
      <c r="W4" s="512"/>
      <c r="X4" s="512"/>
      <c r="Y4" s="512"/>
      <c r="Z4" s="512"/>
      <c r="AA4" s="512"/>
      <c r="AB4" s="505" t="s">
        <v>166</v>
      </c>
      <c r="AC4" s="512" t="s">
        <v>167</v>
      </c>
      <c r="AD4" s="512"/>
      <c r="AE4" s="512"/>
      <c r="AF4" s="512"/>
      <c r="AG4" s="512"/>
      <c r="AH4" s="512"/>
      <c r="AI4" s="512"/>
      <c r="AJ4" s="512"/>
      <c r="AK4" s="512"/>
      <c r="AL4" s="512"/>
      <c r="AM4" s="512"/>
      <c r="AN4" s="505" t="s">
        <v>168</v>
      </c>
      <c r="AO4" s="515" t="s">
        <v>169</v>
      </c>
      <c r="AP4" s="515"/>
      <c r="AQ4" s="515"/>
      <c r="AR4" s="515"/>
      <c r="AS4" s="515"/>
      <c r="AT4" s="515"/>
      <c r="AU4" s="515"/>
      <c r="AV4" s="515"/>
      <c r="AW4" s="515"/>
      <c r="AX4" s="515"/>
      <c r="AY4" s="515"/>
      <c r="AZ4" s="505" t="s">
        <v>170</v>
      </c>
    </row>
    <row r="5" spans="2:52" ht="86.25" customHeight="1" x14ac:dyDescent="0.2">
      <c r="C5" s="508"/>
      <c r="D5" s="509"/>
      <c r="E5" s="509"/>
      <c r="F5" s="509"/>
      <c r="G5" s="509"/>
      <c r="H5" s="509"/>
      <c r="I5" s="509"/>
      <c r="J5" s="509"/>
      <c r="K5" s="509"/>
      <c r="L5" s="509"/>
      <c r="M5" s="509"/>
      <c r="N5" s="510"/>
      <c r="O5" s="513"/>
      <c r="P5" s="514"/>
      <c r="Q5" s="514"/>
      <c r="R5" s="514"/>
      <c r="S5" s="514"/>
      <c r="T5" s="514"/>
      <c r="U5" s="514"/>
      <c r="V5" s="514"/>
      <c r="W5" s="514"/>
      <c r="X5" s="514"/>
      <c r="Y5" s="514"/>
      <c r="Z5" s="514"/>
      <c r="AA5" s="514"/>
      <c r="AB5" s="506"/>
      <c r="AC5" s="514"/>
      <c r="AD5" s="514"/>
      <c r="AE5" s="514"/>
      <c r="AF5" s="514"/>
      <c r="AG5" s="514"/>
      <c r="AH5" s="514"/>
      <c r="AI5" s="514"/>
      <c r="AJ5" s="514"/>
      <c r="AK5" s="514"/>
      <c r="AL5" s="514"/>
      <c r="AM5" s="514"/>
      <c r="AN5" s="507"/>
      <c r="AO5" s="514"/>
      <c r="AP5" s="514"/>
      <c r="AQ5" s="514"/>
      <c r="AR5" s="514"/>
      <c r="AS5" s="514"/>
      <c r="AT5" s="514"/>
      <c r="AU5" s="514"/>
      <c r="AV5" s="514"/>
      <c r="AW5" s="514"/>
      <c r="AX5" s="514"/>
      <c r="AY5" s="514"/>
      <c r="AZ5" s="507"/>
    </row>
    <row r="6" spans="2:52" ht="56.25" customHeight="1" x14ac:dyDescent="0.2">
      <c r="C6" s="89">
        <v>2009</v>
      </c>
      <c r="D6" s="89">
        <v>2010</v>
      </c>
      <c r="E6" s="89">
        <v>2011</v>
      </c>
      <c r="F6" s="89">
        <v>2012</v>
      </c>
      <c r="G6" s="89">
        <v>2013</v>
      </c>
      <c r="H6" s="89">
        <v>2014</v>
      </c>
      <c r="I6" s="89">
        <v>2015</v>
      </c>
      <c r="J6" s="89">
        <v>2016</v>
      </c>
      <c r="K6" s="381">
        <v>2017</v>
      </c>
      <c r="L6" s="447">
        <v>2018</v>
      </c>
      <c r="M6" s="89">
        <v>2019</v>
      </c>
      <c r="N6" s="258" t="s">
        <v>158</v>
      </c>
      <c r="O6" s="259">
        <v>2009</v>
      </c>
      <c r="P6" s="259">
        <v>2010</v>
      </c>
      <c r="Q6" s="259">
        <v>2011</v>
      </c>
      <c r="R6" s="259">
        <v>2012</v>
      </c>
      <c r="S6" s="258">
        <v>2013</v>
      </c>
      <c r="T6" s="258">
        <v>2014</v>
      </c>
      <c r="U6" s="258">
        <v>2015</v>
      </c>
      <c r="V6" s="258">
        <v>2016</v>
      </c>
      <c r="W6" s="383">
        <v>2017</v>
      </c>
      <c r="X6" s="453">
        <v>2018</v>
      </c>
      <c r="Y6" s="269">
        <v>2019</v>
      </c>
      <c r="Z6" s="258" t="s">
        <v>165</v>
      </c>
      <c r="AA6" s="270" t="s">
        <v>159</v>
      </c>
      <c r="AB6" s="339">
        <v>2018</v>
      </c>
      <c r="AC6" s="324">
        <v>2009</v>
      </c>
      <c r="AD6" s="258">
        <v>2010</v>
      </c>
      <c r="AE6" s="258">
        <v>2011</v>
      </c>
      <c r="AF6" s="258">
        <v>2012</v>
      </c>
      <c r="AG6" s="258">
        <v>2013</v>
      </c>
      <c r="AH6" s="258">
        <v>2014</v>
      </c>
      <c r="AI6" s="258">
        <v>2015</v>
      </c>
      <c r="AJ6" s="258">
        <v>2016</v>
      </c>
      <c r="AK6" s="383">
        <v>2017</v>
      </c>
      <c r="AL6" s="453">
        <v>2018</v>
      </c>
      <c r="AM6" s="269">
        <v>2019</v>
      </c>
      <c r="AN6" s="339">
        <v>2019</v>
      </c>
      <c r="AO6" s="324">
        <v>2009</v>
      </c>
      <c r="AP6" s="258">
        <v>2010</v>
      </c>
      <c r="AQ6" s="258">
        <v>2011</v>
      </c>
      <c r="AR6" s="258">
        <v>2012</v>
      </c>
      <c r="AS6" s="258">
        <v>2013</v>
      </c>
      <c r="AT6" s="258">
        <v>2014</v>
      </c>
      <c r="AU6" s="258">
        <v>2015</v>
      </c>
      <c r="AV6" s="258">
        <v>2016</v>
      </c>
      <c r="AW6" s="383">
        <v>2017</v>
      </c>
      <c r="AX6" s="453">
        <v>2018</v>
      </c>
      <c r="AY6" s="269">
        <v>2019</v>
      </c>
      <c r="AZ6" s="339">
        <v>2019</v>
      </c>
    </row>
    <row r="7" spans="2:52" ht="15.75" customHeight="1" x14ac:dyDescent="0.2">
      <c r="B7" s="87" t="s">
        <v>176</v>
      </c>
      <c r="C7" s="90">
        <v>933.27300000000002</v>
      </c>
      <c r="D7" s="90">
        <v>997.56172995631186</v>
      </c>
      <c r="E7" s="90">
        <v>1035.6623529877972</v>
      </c>
      <c r="F7" s="90">
        <v>1057.5387951289597</v>
      </c>
      <c r="G7" s="90">
        <v>1104.9719016237336</v>
      </c>
      <c r="H7" s="90">
        <v>1144.7564711687812</v>
      </c>
      <c r="I7" s="90">
        <v>1174.4698738655452</v>
      </c>
      <c r="J7" s="90">
        <v>1231.47876912835</v>
      </c>
      <c r="K7" s="90">
        <v>1274.1818295774476</v>
      </c>
      <c r="L7" s="448">
        <v>1283.7640000000001</v>
      </c>
      <c r="M7" s="90">
        <v>1325.623</v>
      </c>
      <c r="N7" s="208">
        <v>3.2606460377452517</v>
      </c>
      <c r="O7" s="124">
        <v>1509.3075683106663</v>
      </c>
      <c r="P7" s="124">
        <v>1533.6649620341473</v>
      </c>
      <c r="Q7" s="124">
        <v>1543.3348934932314</v>
      </c>
      <c r="R7" s="124">
        <v>1583.7028998976948</v>
      </c>
      <c r="S7" s="124">
        <v>1593.9731396359055</v>
      </c>
      <c r="T7" s="124">
        <v>1603.5429713980823</v>
      </c>
      <c r="U7" s="124">
        <v>1610.4654461924151</v>
      </c>
      <c r="V7" s="124">
        <v>1606.5261926873363</v>
      </c>
      <c r="W7" s="124">
        <v>1627.7606540313454</v>
      </c>
      <c r="X7" s="452">
        <v>1661.5705347711885</v>
      </c>
      <c r="Y7" s="124">
        <v>1702.9858932154668</v>
      </c>
      <c r="Z7" s="334">
        <v>0.47888792738857155</v>
      </c>
      <c r="AA7" s="260">
        <v>1.0183217201633621</v>
      </c>
      <c r="AB7" s="340">
        <v>31.724124403825108</v>
      </c>
      <c r="AC7" s="332">
        <v>20.807000000000002</v>
      </c>
      <c r="AD7" s="319">
        <v>29.02781260735798</v>
      </c>
      <c r="AE7" s="319">
        <v>28.249458221878747</v>
      </c>
      <c r="AF7" s="319">
        <v>28.433879425121482</v>
      </c>
      <c r="AG7" s="319">
        <v>33.444724522416408</v>
      </c>
      <c r="AH7" s="319">
        <v>46.083944919181967</v>
      </c>
      <c r="AI7" s="319">
        <v>43.413799588872791</v>
      </c>
      <c r="AJ7" s="319">
        <v>53.184950935830031</v>
      </c>
      <c r="AK7" s="124">
        <v>71.217261632045961</v>
      </c>
      <c r="AL7" s="452">
        <v>77.69</v>
      </c>
      <c r="AM7" s="124">
        <v>82.635836943639077</v>
      </c>
      <c r="AN7" s="319">
        <v>5877.2318519778082</v>
      </c>
      <c r="AO7" s="325">
        <v>1.2E-2</v>
      </c>
      <c r="AP7" s="326">
        <v>0.180462590018243</v>
      </c>
      <c r="AQ7" s="326">
        <v>3.0753770345255584</v>
      </c>
      <c r="AR7" s="326">
        <v>1.518090335590081</v>
      </c>
      <c r="AS7" s="326">
        <v>5.4918462488201323</v>
      </c>
      <c r="AT7" s="326">
        <v>0.96945461514600484</v>
      </c>
      <c r="AU7" s="326">
        <v>6.1090717958015333</v>
      </c>
      <c r="AV7" s="326">
        <v>7.3989414187885973</v>
      </c>
      <c r="AW7" s="344">
        <v>8.8310481061540358</v>
      </c>
      <c r="AX7" s="452">
        <v>5.7380000000000004</v>
      </c>
      <c r="AY7" s="344">
        <v>9.0120089019148502</v>
      </c>
      <c r="AZ7" s="319">
        <v>4342.9371215649699</v>
      </c>
    </row>
    <row r="8" spans="2:52" ht="15.75" customHeight="1" x14ac:dyDescent="0.2">
      <c r="B8" s="80" t="s">
        <v>145</v>
      </c>
      <c r="C8" s="127"/>
      <c r="D8" s="125"/>
      <c r="E8" s="125"/>
      <c r="F8" s="125"/>
      <c r="G8" s="125"/>
      <c r="H8" s="348"/>
      <c r="I8" s="348"/>
      <c r="J8" s="348"/>
      <c r="K8" s="446"/>
      <c r="L8" s="449"/>
      <c r="M8" s="38">
        <v>3</v>
      </c>
      <c r="N8" s="209" t="s">
        <v>10</v>
      </c>
      <c r="O8" s="127"/>
      <c r="P8" s="125"/>
      <c r="Q8" s="125"/>
      <c r="R8" s="125"/>
      <c r="S8" s="125"/>
      <c r="T8" s="348"/>
      <c r="U8" s="348"/>
      <c r="V8" s="348"/>
      <c r="W8" s="446"/>
      <c r="X8" s="449"/>
      <c r="Y8" s="125">
        <v>2667.6666666666702</v>
      </c>
      <c r="Z8" s="336" t="s">
        <v>10</v>
      </c>
      <c r="AA8" s="261" t="s">
        <v>10</v>
      </c>
      <c r="AB8" s="95">
        <v>0.15889947411656014</v>
      </c>
      <c r="AC8" s="330"/>
      <c r="AD8" s="127"/>
      <c r="AE8" s="127"/>
      <c r="AF8" s="127"/>
      <c r="AG8" s="127"/>
      <c r="AH8" s="320"/>
      <c r="AI8" s="320"/>
      <c r="AJ8" s="320"/>
      <c r="AK8" s="322"/>
      <c r="AL8" s="455"/>
      <c r="AM8" s="322"/>
      <c r="AN8" s="320"/>
      <c r="AO8" s="457"/>
      <c r="AP8" s="328"/>
      <c r="AQ8" s="328"/>
      <c r="AR8" s="328"/>
      <c r="AS8" s="328"/>
      <c r="AT8" s="328"/>
      <c r="AU8" s="328"/>
      <c r="AV8" s="328"/>
      <c r="AW8" s="329"/>
      <c r="AX8" s="458"/>
      <c r="AY8" s="329"/>
      <c r="AZ8" s="320"/>
    </row>
    <row r="9" spans="2:52" ht="15.75" customHeight="1" x14ac:dyDescent="0.2">
      <c r="B9" s="81" t="s">
        <v>11</v>
      </c>
      <c r="C9" s="125">
        <v>1.6580000000000001</v>
      </c>
      <c r="D9" s="125">
        <v>3.8398428876104038</v>
      </c>
      <c r="E9" s="125">
        <v>5.7213881493613963</v>
      </c>
      <c r="F9" s="125">
        <v>9.1275329794274604</v>
      </c>
      <c r="G9" s="125">
        <v>12.017044365044375</v>
      </c>
      <c r="H9" s="125">
        <v>17.081676932367913</v>
      </c>
      <c r="I9" s="125">
        <v>20.779143700115497</v>
      </c>
      <c r="J9" s="125">
        <v>30.975050329256057</v>
      </c>
      <c r="K9" s="125">
        <v>47.098418427654408</v>
      </c>
      <c r="L9" s="450">
        <v>46.313000000000002</v>
      </c>
      <c r="M9" s="125">
        <v>59.148000000000003</v>
      </c>
      <c r="N9" s="209">
        <v>27.713600932783457</v>
      </c>
      <c r="O9" s="125">
        <v>2018.6996381182148</v>
      </c>
      <c r="P9" s="125">
        <v>2078.3659082431927</v>
      </c>
      <c r="Q9" s="125">
        <v>1859.803538743136</v>
      </c>
      <c r="R9" s="125">
        <v>1345.1305591677506</v>
      </c>
      <c r="S9" s="125">
        <v>1209.5549874500325</v>
      </c>
      <c r="T9" s="125">
        <v>1288.9863923000332</v>
      </c>
      <c r="U9" s="125">
        <v>1374.3422325102881</v>
      </c>
      <c r="V9" s="125">
        <v>1243.469513918327</v>
      </c>
      <c r="W9" s="125">
        <v>1105.0484188084804</v>
      </c>
      <c r="X9" s="450">
        <v>1292.6703085526699</v>
      </c>
      <c r="Y9" s="125">
        <v>1264.89735916684</v>
      </c>
      <c r="Z9" s="336">
        <v>15.147112112587212</v>
      </c>
      <c r="AA9" s="261">
        <v>-3.5559603461398415</v>
      </c>
      <c r="AB9" s="95">
        <v>1.48547378876999</v>
      </c>
      <c r="AC9" s="330">
        <v>14.269</v>
      </c>
      <c r="AD9" s="127">
        <v>21.881805161100992</v>
      </c>
      <c r="AE9" s="127">
        <v>21.616072330829091</v>
      </c>
      <c r="AF9" s="127">
        <v>27.200997826988182</v>
      </c>
      <c r="AG9" s="127">
        <v>24.382635522121276</v>
      </c>
      <c r="AH9" s="127">
        <v>28.884078206116168</v>
      </c>
      <c r="AI9" s="127">
        <v>31.006244879266994</v>
      </c>
      <c r="AJ9" s="127">
        <v>39.700324150277964</v>
      </c>
      <c r="AK9" s="125">
        <v>56.904127288501357</v>
      </c>
      <c r="AL9" s="450">
        <v>62.113</v>
      </c>
      <c r="AM9" s="125">
        <v>65.798711429403298</v>
      </c>
      <c r="AN9" s="127">
        <v>5382.8143485759401</v>
      </c>
      <c r="AO9" s="327">
        <v>1.2E-2</v>
      </c>
      <c r="AP9" s="321">
        <v>0.180462590018243</v>
      </c>
      <c r="AQ9" s="321">
        <v>3.0753770345255584</v>
      </c>
      <c r="AR9" s="321">
        <v>1.518090335590081</v>
      </c>
      <c r="AS9" s="321">
        <v>5.4918462488201323</v>
      </c>
      <c r="AT9" s="321">
        <v>0.96945461514600484</v>
      </c>
      <c r="AU9" s="321">
        <v>2.704071795801533</v>
      </c>
      <c r="AV9" s="321">
        <v>3.9029414187885978</v>
      </c>
      <c r="AW9" s="323">
        <v>5.6960481061540369</v>
      </c>
      <c r="AX9" s="456">
        <v>5.7380000000000004</v>
      </c>
      <c r="AY9" s="323">
        <v>9.0120089019148502</v>
      </c>
      <c r="AZ9" s="127">
        <v>4342.9371215649699</v>
      </c>
    </row>
    <row r="10" spans="2:52" ht="26.25" customHeight="1" x14ac:dyDescent="0.2">
      <c r="B10" s="81" t="s">
        <v>127</v>
      </c>
      <c r="C10" s="127">
        <v>424.17599999999999</v>
      </c>
      <c r="D10" s="125">
        <v>448.315</v>
      </c>
      <c r="E10" s="125">
        <v>470.27600000000001</v>
      </c>
      <c r="F10" s="125">
        <v>491.3</v>
      </c>
      <c r="G10" s="125">
        <v>509.392</v>
      </c>
      <c r="H10" s="37">
        <v>535.76499999999999</v>
      </c>
      <c r="I10" s="37">
        <v>550.12400000000002</v>
      </c>
      <c r="J10" s="37">
        <v>567.55200000000002</v>
      </c>
      <c r="K10" s="38">
        <v>577.60599999999999</v>
      </c>
      <c r="L10" s="450">
        <v>595.40300000000002</v>
      </c>
      <c r="M10" s="38">
        <v>599.04999999999995</v>
      </c>
      <c r="N10" s="209">
        <v>0.61252630571224653</v>
      </c>
      <c r="O10" s="125">
        <v>1499.3948974010789</v>
      </c>
      <c r="P10" s="125">
        <v>1534.8473863243478</v>
      </c>
      <c r="Q10" s="125">
        <v>1569.8814164448111</v>
      </c>
      <c r="R10" s="125">
        <v>1606.5116324038265</v>
      </c>
      <c r="S10" s="125">
        <v>1616.5532026415806</v>
      </c>
      <c r="T10" s="125">
        <v>1570.549630901608</v>
      </c>
      <c r="U10" s="125">
        <v>1521.4585857006784</v>
      </c>
      <c r="V10" s="125">
        <v>1530.9743160098105</v>
      </c>
      <c r="W10" s="125">
        <v>1575.0760639605544</v>
      </c>
      <c r="X10" s="450">
        <v>1612.6251983950399</v>
      </c>
      <c r="Y10" s="125">
        <v>1682.0042784408599</v>
      </c>
      <c r="Z10" s="336">
        <v>0.78096075960047973</v>
      </c>
      <c r="AA10" s="261">
        <v>2.8019931962658617</v>
      </c>
      <c r="AB10" s="95">
        <v>20.005979141333636</v>
      </c>
      <c r="AC10" s="330">
        <v>0</v>
      </c>
      <c r="AD10" s="127">
        <v>0.43100000000000005</v>
      </c>
      <c r="AE10" s="127">
        <v>0.58399999999999996</v>
      </c>
      <c r="AF10" s="127">
        <v>0.49099999999999994</v>
      </c>
      <c r="AG10" s="127">
        <v>0.63500000000000001</v>
      </c>
      <c r="AH10" s="127">
        <v>6.2930000000000001</v>
      </c>
      <c r="AI10" s="127">
        <v>1.782</v>
      </c>
      <c r="AJ10" s="127">
        <v>1.4920000000000002</v>
      </c>
      <c r="AK10" s="125">
        <v>1.337</v>
      </c>
      <c r="AL10" s="450">
        <v>1.329</v>
      </c>
      <c r="AM10" s="125">
        <v>1.161</v>
      </c>
      <c r="AN10" s="127">
        <v>2402.3066322136101</v>
      </c>
      <c r="AO10" s="330">
        <v>0</v>
      </c>
      <c r="AP10" s="127">
        <v>0</v>
      </c>
      <c r="AQ10" s="127">
        <v>0</v>
      </c>
      <c r="AR10" s="127">
        <v>0</v>
      </c>
      <c r="AS10" s="127">
        <v>0</v>
      </c>
      <c r="AT10" s="127">
        <v>0</v>
      </c>
      <c r="AU10" s="127">
        <v>3.4049999999999998</v>
      </c>
      <c r="AV10" s="127">
        <v>3.4959999999999996</v>
      </c>
      <c r="AW10" s="125">
        <v>3.1349999999999998</v>
      </c>
      <c r="AX10" s="450"/>
      <c r="AY10" s="125"/>
      <c r="AZ10" s="345" t="s">
        <v>10</v>
      </c>
    </row>
    <row r="11" spans="2:52" ht="15.75" customHeight="1" x14ac:dyDescent="0.2">
      <c r="B11" s="81" t="s">
        <v>0</v>
      </c>
      <c r="C11" s="127">
        <v>379.63600000000002</v>
      </c>
      <c r="D11" s="125">
        <v>373.83100000000002</v>
      </c>
      <c r="E11" s="125">
        <v>367.88799999999998</v>
      </c>
      <c r="F11" s="125">
        <v>360.99</v>
      </c>
      <c r="G11" s="125">
        <v>354.43799999999999</v>
      </c>
      <c r="H11" s="37">
        <v>347.63799999999998</v>
      </c>
      <c r="I11" s="37">
        <v>339.84699999999998</v>
      </c>
      <c r="J11" s="37">
        <v>324.37799999999999</v>
      </c>
      <c r="K11" s="38">
        <v>314.35500000000002</v>
      </c>
      <c r="L11" s="450">
        <v>304.43900000000002</v>
      </c>
      <c r="M11" s="38">
        <v>293.76400000000001</v>
      </c>
      <c r="N11" s="209">
        <v>-3.5064495678937324</v>
      </c>
      <c r="O11" s="125">
        <v>1540.4918848581274</v>
      </c>
      <c r="P11" s="125">
        <v>1597.2347023120074</v>
      </c>
      <c r="Q11" s="125">
        <v>1579.067661897099</v>
      </c>
      <c r="R11" s="125">
        <v>1598.3803540264273</v>
      </c>
      <c r="S11" s="125">
        <v>1615.440062860077</v>
      </c>
      <c r="T11" s="125">
        <v>1626.0796201796122</v>
      </c>
      <c r="U11" s="125">
        <v>1632.9417620282068</v>
      </c>
      <c r="V11" s="125">
        <v>1682.3132456578437</v>
      </c>
      <c r="W11" s="125">
        <v>1654.4055701356747</v>
      </c>
      <c r="X11" s="450">
        <v>1656.17808493656</v>
      </c>
      <c r="Y11" s="125">
        <v>1698.9620035130199</v>
      </c>
      <c r="Z11" s="336">
        <v>-1.4602095811074967</v>
      </c>
      <c r="AA11" s="261">
        <v>1.1077656648829759</v>
      </c>
      <c r="AB11" s="95">
        <v>9.9095032004743757</v>
      </c>
      <c r="AC11" s="330">
        <v>0</v>
      </c>
      <c r="AD11" s="127">
        <v>0</v>
      </c>
      <c r="AE11" s="127">
        <v>0</v>
      </c>
      <c r="AF11" s="127">
        <v>0</v>
      </c>
      <c r="AG11" s="127">
        <v>0</v>
      </c>
      <c r="AH11" s="127">
        <v>0</v>
      </c>
      <c r="AI11" s="127">
        <v>0</v>
      </c>
      <c r="AJ11" s="127">
        <v>0</v>
      </c>
      <c r="AK11" s="125">
        <v>0</v>
      </c>
      <c r="AL11" s="450" t="s">
        <v>10</v>
      </c>
      <c r="AM11" s="125" t="s">
        <v>10</v>
      </c>
      <c r="AN11" s="127"/>
      <c r="AO11" s="330">
        <v>0</v>
      </c>
      <c r="AP11" s="127">
        <v>0</v>
      </c>
      <c r="AQ11" s="127">
        <v>0</v>
      </c>
      <c r="AR11" s="127">
        <v>0</v>
      </c>
      <c r="AS11" s="127">
        <v>0</v>
      </c>
      <c r="AT11" s="127">
        <v>0</v>
      </c>
      <c r="AU11" s="127">
        <v>0</v>
      </c>
      <c r="AV11" s="127">
        <v>0</v>
      </c>
      <c r="AW11" s="125">
        <v>0</v>
      </c>
      <c r="AX11" s="450"/>
      <c r="AY11" s="125"/>
      <c r="AZ11" s="345" t="s">
        <v>10</v>
      </c>
    </row>
    <row r="12" spans="2:52" ht="15.75" customHeight="1" x14ac:dyDescent="0.2">
      <c r="B12" s="82" t="s">
        <v>172</v>
      </c>
      <c r="C12" s="127">
        <v>0</v>
      </c>
      <c r="D12" s="125">
        <v>16.332999999999998</v>
      </c>
      <c r="E12" s="125">
        <v>16.352</v>
      </c>
      <c r="F12" s="125">
        <v>15.921000000000001</v>
      </c>
      <c r="G12" s="125">
        <v>15.137</v>
      </c>
      <c r="H12" s="37">
        <v>15.009999999999998</v>
      </c>
      <c r="I12" s="37">
        <v>14.795</v>
      </c>
      <c r="J12" s="37">
        <v>20.873999999999999</v>
      </c>
      <c r="K12" s="38">
        <v>18.459</v>
      </c>
      <c r="L12" s="450">
        <v>17.706</v>
      </c>
      <c r="M12" s="38">
        <v>16.913</v>
      </c>
      <c r="N12" s="209">
        <v>-4.4787077826725312</v>
      </c>
      <c r="O12" s="125"/>
      <c r="P12" s="125">
        <v>1020.9859180799608</v>
      </c>
      <c r="Q12" s="125">
        <v>1041.2070083170254</v>
      </c>
      <c r="R12" s="125">
        <v>1043.3490986747063</v>
      </c>
      <c r="S12" s="125">
        <v>1015.1924423597807</v>
      </c>
      <c r="T12" s="125">
        <v>1038.5750832778149</v>
      </c>
      <c r="U12" s="125">
        <v>1013.2267657992566</v>
      </c>
      <c r="V12" s="125">
        <v>960.14534828015712</v>
      </c>
      <c r="W12" s="125">
        <v>988.37217617422391</v>
      </c>
      <c r="X12" s="450">
        <v>969.23935389133601</v>
      </c>
      <c r="Y12" s="125">
        <v>962.36191095606898</v>
      </c>
      <c r="Z12" s="336">
        <v>-3.4711543506118825</v>
      </c>
      <c r="AA12" s="261">
        <v>-2.137734120955459</v>
      </c>
      <c r="AB12" s="95">
        <v>0.32316827324710434</v>
      </c>
      <c r="AC12" s="330">
        <v>0</v>
      </c>
      <c r="AD12" s="127">
        <v>0</v>
      </c>
      <c r="AE12" s="127">
        <v>0</v>
      </c>
      <c r="AF12" s="127">
        <v>0</v>
      </c>
      <c r="AG12" s="127">
        <v>0</v>
      </c>
      <c r="AH12" s="127">
        <v>0</v>
      </c>
      <c r="AI12" s="127">
        <v>0</v>
      </c>
      <c r="AJ12" s="127">
        <v>2.6000000000000002E-2</v>
      </c>
      <c r="AK12" s="125">
        <v>0.02</v>
      </c>
      <c r="AL12" s="450">
        <v>4.9000000000000002E-2</v>
      </c>
      <c r="AM12" s="125">
        <v>3.5000000000000003E-2</v>
      </c>
      <c r="AN12" s="127">
        <v>7000.3428571428603</v>
      </c>
      <c r="AO12" s="330">
        <v>0</v>
      </c>
      <c r="AP12" s="127">
        <v>0</v>
      </c>
      <c r="AQ12" s="127">
        <v>0</v>
      </c>
      <c r="AR12" s="127">
        <v>0</v>
      </c>
      <c r="AS12" s="127">
        <v>0</v>
      </c>
      <c r="AT12" s="127">
        <v>0</v>
      </c>
      <c r="AU12" s="127">
        <v>0</v>
      </c>
      <c r="AV12" s="127">
        <v>0</v>
      </c>
      <c r="AW12" s="125">
        <v>0</v>
      </c>
      <c r="AX12" s="450"/>
      <c r="AY12" s="125"/>
      <c r="AZ12" s="346" t="s">
        <v>10</v>
      </c>
    </row>
    <row r="13" spans="2:52" ht="15.75" customHeight="1" x14ac:dyDescent="0.2">
      <c r="B13" s="83" t="s">
        <v>150</v>
      </c>
      <c r="C13" s="126">
        <v>127.803</v>
      </c>
      <c r="D13" s="126">
        <v>155.24288706870141</v>
      </c>
      <c r="E13" s="126">
        <v>175.42496483843587</v>
      </c>
      <c r="F13" s="126">
        <v>180.20026214953205</v>
      </c>
      <c r="G13" s="126">
        <v>213.98785725868933</v>
      </c>
      <c r="H13" s="91">
        <v>229.26179423641344</v>
      </c>
      <c r="I13" s="91">
        <v>248.92473016542974</v>
      </c>
      <c r="J13" s="91">
        <v>287.69971879909389</v>
      </c>
      <c r="K13" s="92">
        <v>316.66341114979338</v>
      </c>
      <c r="L13" s="451">
        <v>319.90300000000002</v>
      </c>
      <c r="M13" s="92">
        <v>353.74799999999999</v>
      </c>
      <c r="N13" s="210">
        <v>10.579769492627445</v>
      </c>
      <c r="O13" s="128">
        <v>1442.9668395890551</v>
      </c>
      <c r="P13" s="128">
        <v>1410.807027415859</v>
      </c>
      <c r="Q13" s="128">
        <v>1424.2255271128031</v>
      </c>
      <c r="R13" s="128">
        <v>1550.8633228760191</v>
      </c>
      <c r="S13" s="128">
        <v>1571.1785416055973</v>
      </c>
      <c r="T13" s="128">
        <v>1704.1667277764486</v>
      </c>
      <c r="U13" s="128">
        <v>1827.0401718745234</v>
      </c>
      <c r="V13" s="128">
        <v>1751.3716064304622</v>
      </c>
      <c r="W13" s="128">
        <v>1803.0292839268577</v>
      </c>
      <c r="X13" s="454">
        <v>1849.5248966092847</v>
      </c>
      <c r="Y13" s="128">
        <v>1850.5102615421147</v>
      </c>
      <c r="Z13" s="337">
        <v>0.97270377294589316</v>
      </c>
      <c r="AA13" s="262">
        <v>-1.3858588766760271</v>
      </c>
      <c r="AB13" s="341">
        <v>12.997359572007717</v>
      </c>
      <c r="AC13" s="331">
        <v>6.5380000000000003</v>
      </c>
      <c r="AD13" s="126">
        <v>6.7150074462569851</v>
      </c>
      <c r="AE13" s="126">
        <v>6.0493858910496554</v>
      </c>
      <c r="AF13" s="126">
        <v>0.74188159813329968</v>
      </c>
      <c r="AG13" s="126">
        <v>8.4270890002951315</v>
      </c>
      <c r="AH13" s="126">
        <v>10.906866713065796</v>
      </c>
      <c r="AI13" s="126">
        <v>10.625554709605794</v>
      </c>
      <c r="AJ13" s="126">
        <v>11.966626785552066</v>
      </c>
      <c r="AK13" s="128">
        <v>12.956134343544601</v>
      </c>
      <c r="AL13" s="454">
        <v>14.199000000000002</v>
      </c>
      <c r="AM13" s="128">
        <v>15.641125514235778</v>
      </c>
      <c r="AN13" s="126">
        <v>8212.5570108805696</v>
      </c>
      <c r="AO13" s="331">
        <v>0</v>
      </c>
      <c r="AP13" s="126">
        <v>0</v>
      </c>
      <c r="AQ13" s="126">
        <v>0</v>
      </c>
      <c r="AR13" s="126">
        <v>0</v>
      </c>
      <c r="AS13" s="126">
        <v>0</v>
      </c>
      <c r="AT13" s="126">
        <v>0</v>
      </c>
      <c r="AU13" s="126">
        <v>0</v>
      </c>
      <c r="AV13" s="126">
        <v>0</v>
      </c>
      <c r="AW13" s="128">
        <v>0</v>
      </c>
      <c r="AX13" s="454">
        <v>0</v>
      </c>
      <c r="AY13" s="128">
        <v>0</v>
      </c>
      <c r="AZ13" s="347">
        <v>0</v>
      </c>
    </row>
    <row r="14" spans="2:52" ht="15.75" customHeight="1" x14ac:dyDescent="0.2">
      <c r="B14" s="82" t="s">
        <v>25</v>
      </c>
      <c r="C14" s="127">
        <v>101.386</v>
      </c>
      <c r="D14" s="127">
        <v>124.12374348163149</v>
      </c>
      <c r="E14" s="127">
        <v>142.13268723021343</v>
      </c>
      <c r="F14" s="127">
        <v>143.7906661791167</v>
      </c>
      <c r="G14" s="127">
        <v>170.8742990757778</v>
      </c>
      <c r="H14" s="37">
        <v>188.70362989223096</v>
      </c>
      <c r="I14" s="37">
        <v>204.27273016542972</v>
      </c>
      <c r="J14" s="37">
        <v>237.89936633900373</v>
      </c>
      <c r="K14" s="38">
        <v>264.51741114979336</v>
      </c>
      <c r="L14" s="449">
        <v>263.54500000000002</v>
      </c>
      <c r="M14" s="38">
        <v>291.738</v>
      </c>
      <c r="N14" s="209">
        <v>10.697603824773761</v>
      </c>
      <c r="O14" s="125">
        <v>1577.0619119010514</v>
      </c>
      <c r="P14" s="125">
        <v>1551.4505965352935</v>
      </c>
      <c r="Q14" s="125">
        <v>1541.9610147570352</v>
      </c>
      <c r="R14" s="125">
        <v>1695.0851094121499</v>
      </c>
      <c r="S14" s="125">
        <v>1710.2880644074323</v>
      </c>
      <c r="T14" s="125">
        <v>1844.3243749999999</v>
      </c>
      <c r="U14" s="125">
        <v>2000.7815941999093</v>
      </c>
      <c r="V14" s="125">
        <v>1902.8255652811431</v>
      </c>
      <c r="W14" s="125">
        <v>1956.2857514999064</v>
      </c>
      <c r="X14" s="450">
        <v>2009.37617105238</v>
      </c>
      <c r="Y14" s="125">
        <v>2006.9148791038499</v>
      </c>
      <c r="Z14" s="336">
        <v>1.1056766806326612</v>
      </c>
      <c r="AA14" s="261">
        <v>-1.5590977018479557</v>
      </c>
      <c r="AB14" s="95">
        <v>11.62496347775231</v>
      </c>
      <c r="AC14" s="330">
        <v>2.52</v>
      </c>
      <c r="AD14" s="127">
        <v>3.293018090188816</v>
      </c>
      <c r="AE14" s="127">
        <v>2.9595039105798646</v>
      </c>
      <c r="AF14" s="127">
        <v>0.23713735246800216</v>
      </c>
      <c r="AG14" s="127">
        <v>4.9177564051184488</v>
      </c>
      <c r="AH14" s="127">
        <v>6.2897699851913806</v>
      </c>
      <c r="AI14" s="127">
        <v>6.5865547096057933</v>
      </c>
      <c r="AJ14" s="127">
        <v>6.5681980138478764</v>
      </c>
      <c r="AK14" s="125">
        <v>7.1641343435446005</v>
      </c>
      <c r="AL14" s="450">
        <v>7.6260000000000003</v>
      </c>
      <c r="AM14" s="125">
        <v>9.2430563286028384</v>
      </c>
      <c r="AN14" s="127">
        <v>7319.7663840513296</v>
      </c>
      <c r="AO14" s="330">
        <v>0</v>
      </c>
      <c r="AP14" s="127">
        <v>0</v>
      </c>
      <c r="AQ14" s="127">
        <v>0</v>
      </c>
      <c r="AR14" s="127">
        <v>0</v>
      </c>
      <c r="AS14" s="127">
        <v>0</v>
      </c>
      <c r="AT14" s="127">
        <v>0</v>
      </c>
      <c r="AU14" s="127">
        <v>0</v>
      </c>
      <c r="AV14" s="127">
        <v>0</v>
      </c>
      <c r="AW14" s="125">
        <v>0</v>
      </c>
      <c r="AX14" s="450"/>
      <c r="AY14" s="125"/>
      <c r="AZ14" s="346">
        <v>0</v>
      </c>
    </row>
    <row r="15" spans="2:52" ht="15.75" customHeight="1" x14ac:dyDescent="0.2">
      <c r="B15" s="82" t="s">
        <v>178</v>
      </c>
      <c r="C15" s="127">
        <v>26.417000000000002</v>
      </c>
      <c r="D15" s="127">
        <v>31.119143587069914</v>
      </c>
      <c r="E15" s="127">
        <v>33.292277608222427</v>
      </c>
      <c r="F15" s="127">
        <v>36.40959597041536</v>
      </c>
      <c r="G15" s="127">
        <v>43.113558182911532</v>
      </c>
      <c r="H15" s="37">
        <v>40.558164344182472</v>
      </c>
      <c r="I15" s="37">
        <v>44.652000000000001</v>
      </c>
      <c r="J15" s="37">
        <v>49.800352460090195</v>
      </c>
      <c r="K15" s="38">
        <v>52.145999999999994</v>
      </c>
      <c r="L15" s="449">
        <v>56.357999999999997</v>
      </c>
      <c r="M15" s="38">
        <v>62.01</v>
      </c>
      <c r="N15" s="209">
        <v>10.028744809964873</v>
      </c>
      <c r="O15" s="125">
        <v>928.32236817201044</v>
      </c>
      <c r="P15" s="125">
        <v>883.90296486834086</v>
      </c>
      <c r="Q15" s="125">
        <v>971.59807044962747</v>
      </c>
      <c r="R15" s="125">
        <v>986.62083413733217</v>
      </c>
      <c r="S15" s="125">
        <v>1000.0658931531302</v>
      </c>
      <c r="T15" s="125">
        <v>1067.4999379421622</v>
      </c>
      <c r="U15" s="125">
        <v>1058.1484368001434</v>
      </c>
      <c r="V15" s="125">
        <v>1055.2205704691116</v>
      </c>
      <c r="W15" s="125">
        <v>1082.6710198289418</v>
      </c>
      <c r="X15" s="450">
        <v>1102.0178146846899</v>
      </c>
      <c r="Y15" s="125">
        <v>1114.6745847443999</v>
      </c>
      <c r="Z15" s="336">
        <v>0.19330148995784224</v>
      </c>
      <c r="AA15" s="261">
        <v>-0.30638034607455289</v>
      </c>
      <c r="AB15" s="95">
        <v>1.3723960942554074</v>
      </c>
      <c r="AC15" s="330">
        <v>4.0179999999999998</v>
      </c>
      <c r="AD15" s="127">
        <v>3.4219893560681696</v>
      </c>
      <c r="AE15" s="127">
        <v>3.0898819804697908</v>
      </c>
      <c r="AF15" s="127">
        <v>0.50474424566529752</v>
      </c>
      <c r="AG15" s="127">
        <v>3.5093325951766827</v>
      </c>
      <c r="AH15" s="127">
        <v>4.6170967278744151</v>
      </c>
      <c r="AI15" s="127">
        <v>4.0390000000000006</v>
      </c>
      <c r="AJ15" s="127">
        <v>5.3984287717041894</v>
      </c>
      <c r="AK15" s="125">
        <v>5.7920000000000007</v>
      </c>
      <c r="AL15" s="450">
        <v>6.5730000000000004</v>
      </c>
      <c r="AM15" s="125">
        <v>6.3980691856329406</v>
      </c>
      <c r="AN15" s="127">
        <v>9502.3389457120393</v>
      </c>
      <c r="AO15" s="330">
        <v>0</v>
      </c>
      <c r="AP15" s="127">
        <v>0</v>
      </c>
      <c r="AQ15" s="127">
        <v>0</v>
      </c>
      <c r="AR15" s="127">
        <v>0</v>
      </c>
      <c r="AS15" s="127">
        <v>0</v>
      </c>
      <c r="AT15" s="127">
        <v>0</v>
      </c>
      <c r="AU15" s="127">
        <v>0</v>
      </c>
      <c r="AV15" s="127">
        <v>0</v>
      </c>
      <c r="AW15" s="125">
        <v>0</v>
      </c>
      <c r="AX15" s="450"/>
      <c r="AY15" s="125"/>
      <c r="AZ15" s="346">
        <v>0</v>
      </c>
    </row>
    <row r="16" spans="2:52" ht="15.75" customHeight="1" x14ac:dyDescent="0.2">
      <c r="B16" s="87" t="s">
        <v>177</v>
      </c>
      <c r="C16" s="90">
        <v>1202.889718263752</v>
      </c>
      <c r="D16" s="90">
        <v>982.55202784044832</v>
      </c>
      <c r="E16" s="90">
        <v>948.24906580906008</v>
      </c>
      <c r="F16" s="90">
        <v>981.41146081639795</v>
      </c>
      <c r="G16" s="90">
        <v>965.1621388390156</v>
      </c>
      <c r="H16" s="90">
        <v>1050.3988650708959</v>
      </c>
      <c r="I16" s="90">
        <v>935.00441344568503</v>
      </c>
      <c r="J16" s="90">
        <v>970.18343236579767</v>
      </c>
      <c r="K16" s="90">
        <v>953.86053512793467</v>
      </c>
      <c r="L16" s="448">
        <v>873.1389999999999</v>
      </c>
      <c r="M16" s="90">
        <v>917.52300000000002</v>
      </c>
      <c r="N16" s="208">
        <v>5.0832685288367818</v>
      </c>
      <c r="O16" s="124">
        <v>3215.3733771251977</v>
      </c>
      <c r="P16" s="124">
        <v>3496.8600927074299</v>
      </c>
      <c r="Q16" s="124">
        <v>3135.8318649101975</v>
      </c>
      <c r="R16" s="124">
        <v>3032.8307086984305</v>
      </c>
      <c r="S16" s="124">
        <v>3179.6315182419607</v>
      </c>
      <c r="T16" s="124">
        <v>2886.8447176791337</v>
      </c>
      <c r="U16" s="124">
        <v>2914.1263708668967</v>
      </c>
      <c r="V16" s="124">
        <v>3091.7621067792743</v>
      </c>
      <c r="W16" s="124">
        <v>3354.8370162107149</v>
      </c>
      <c r="X16" s="452">
        <v>3243.0976660073597</v>
      </c>
      <c r="Y16" s="124">
        <v>3032.5420010397675</v>
      </c>
      <c r="Z16" s="334">
        <v>-4.8442173451644921</v>
      </c>
      <c r="AA16" s="260">
        <v>-7.8374086032483303</v>
      </c>
      <c r="AB16" s="340">
        <v>55.244455059820936</v>
      </c>
      <c r="AC16" s="332">
        <v>23.155799474141649</v>
      </c>
      <c r="AD16" s="319">
        <v>33.57975729233214</v>
      </c>
      <c r="AE16" s="319">
        <v>25.139959380211618</v>
      </c>
      <c r="AF16" s="319">
        <v>3.0766725443028862</v>
      </c>
      <c r="AG16" s="319">
        <v>37.934563991784842</v>
      </c>
      <c r="AH16" s="319">
        <v>34.893846063198005</v>
      </c>
      <c r="AI16" s="319">
        <v>36.369499825321242</v>
      </c>
      <c r="AJ16" s="319">
        <v>75.405934744478444</v>
      </c>
      <c r="AK16" s="124">
        <v>42.081069988601129</v>
      </c>
      <c r="AL16" s="452">
        <v>45.028000000000006</v>
      </c>
      <c r="AM16" s="124">
        <v>51.579428706818476</v>
      </c>
      <c r="AN16" s="319">
        <v>4359.1261979378687</v>
      </c>
      <c r="AO16" s="332">
        <v>13.421500341642201</v>
      </c>
      <c r="AP16" s="319">
        <v>15.333298603039227</v>
      </c>
      <c r="AQ16" s="319">
        <v>19.75488654745411</v>
      </c>
      <c r="AR16" s="319">
        <v>35.350464138701895</v>
      </c>
      <c r="AS16" s="319">
        <v>31.184206222029523</v>
      </c>
      <c r="AT16" s="319">
        <v>34.905904982370402</v>
      </c>
      <c r="AU16" s="319">
        <v>34.133846532904712</v>
      </c>
      <c r="AV16" s="319">
        <v>52.143668458852495</v>
      </c>
      <c r="AW16" s="124">
        <v>51.51155102372698</v>
      </c>
      <c r="AX16" s="452">
        <v>54.469000000000001</v>
      </c>
      <c r="AY16" s="124">
        <v>65.00413198607599</v>
      </c>
      <c r="AZ16" s="319">
        <v>13180.673486652177</v>
      </c>
    </row>
    <row r="17" spans="2:52" ht="15.75" customHeight="1" x14ac:dyDescent="0.2">
      <c r="B17" s="349" t="s">
        <v>146</v>
      </c>
      <c r="C17" s="92">
        <v>663.21625618055168</v>
      </c>
      <c r="D17" s="92">
        <v>648.58072609297744</v>
      </c>
      <c r="E17" s="92">
        <v>648.69194871606567</v>
      </c>
      <c r="F17" s="92">
        <v>717.06362444956915</v>
      </c>
      <c r="G17" s="92">
        <v>720.17898483454258</v>
      </c>
      <c r="H17" s="92">
        <v>764.21846202066092</v>
      </c>
      <c r="I17" s="92">
        <v>737.71567479722091</v>
      </c>
      <c r="J17" s="92">
        <v>779.14302390939167</v>
      </c>
      <c r="K17" s="92">
        <v>723.33952806769798</v>
      </c>
      <c r="L17" s="451">
        <v>725.92499999999995</v>
      </c>
      <c r="M17" s="92">
        <v>774.49900000000002</v>
      </c>
      <c r="N17" s="210">
        <v>6.6913248613837517</v>
      </c>
      <c r="O17" s="128">
        <v>2095.234716554683</v>
      </c>
      <c r="P17" s="128">
        <v>2117.7414840496544</v>
      </c>
      <c r="Q17" s="128">
        <v>2271.2167826912796</v>
      </c>
      <c r="R17" s="128">
        <v>1975.3910971872676</v>
      </c>
      <c r="S17" s="128">
        <v>2023.9560248596817</v>
      </c>
      <c r="T17" s="128">
        <v>1888.6477073547001</v>
      </c>
      <c r="U17" s="128">
        <v>1997.6933941586974</v>
      </c>
      <c r="V17" s="128">
        <v>2102.7623497905015</v>
      </c>
      <c r="W17" s="128">
        <v>2215.4850054547846</v>
      </c>
      <c r="X17" s="454">
        <v>2460.3841333471087</v>
      </c>
      <c r="Y17" s="128">
        <v>2338.9390423879486</v>
      </c>
      <c r="Z17" s="337">
        <v>9.3152335211677872</v>
      </c>
      <c r="AA17" s="262">
        <v>-6.3033925458223177</v>
      </c>
      <c r="AB17" s="341">
        <v>35.966965657293478</v>
      </c>
      <c r="AC17" s="331">
        <v>22.033266080752075</v>
      </c>
      <c r="AD17" s="126">
        <v>32.772976374829355</v>
      </c>
      <c r="AE17" s="126">
        <v>25.139959380211618</v>
      </c>
      <c r="AF17" s="126">
        <v>3.0621923704737242</v>
      </c>
      <c r="AG17" s="126">
        <v>36.114166267906512</v>
      </c>
      <c r="AH17" s="126">
        <v>33.131626901219867</v>
      </c>
      <c r="AI17" s="126">
        <v>35.269019303231232</v>
      </c>
      <c r="AJ17" s="126">
        <v>74.066595419390751</v>
      </c>
      <c r="AK17" s="128">
        <v>40.279718782169319</v>
      </c>
      <c r="AL17" s="454">
        <v>43.626000000000005</v>
      </c>
      <c r="AM17" s="128">
        <v>50.640855608643889</v>
      </c>
      <c r="AN17" s="126">
        <v>4242.2851642314636</v>
      </c>
      <c r="AO17" s="331">
        <v>13.421500341642201</v>
      </c>
      <c r="AP17" s="126">
        <v>15.333298603039227</v>
      </c>
      <c r="AQ17" s="126">
        <v>19.75488654745411</v>
      </c>
      <c r="AR17" s="126">
        <v>35.350464138701895</v>
      </c>
      <c r="AS17" s="126">
        <v>31.184206222029523</v>
      </c>
      <c r="AT17" s="126">
        <v>34.905904982370402</v>
      </c>
      <c r="AU17" s="126">
        <v>34.133846532904712</v>
      </c>
      <c r="AV17" s="126">
        <v>52.143668458852495</v>
      </c>
      <c r="AW17" s="128">
        <v>51.51155102372698</v>
      </c>
      <c r="AX17" s="454">
        <v>54.469000000000001</v>
      </c>
      <c r="AY17" s="128">
        <v>65.00413198607599</v>
      </c>
      <c r="AZ17" s="126">
        <v>13180.673486652177</v>
      </c>
    </row>
    <row r="18" spans="2:52" s="4" customFormat="1" ht="15.75" customHeight="1" x14ac:dyDescent="0.2">
      <c r="B18" s="82" t="s">
        <v>179</v>
      </c>
      <c r="C18" s="127"/>
      <c r="D18" s="127"/>
      <c r="E18" s="127"/>
      <c r="F18" s="127"/>
      <c r="G18" s="127"/>
      <c r="H18" s="37"/>
      <c r="I18" s="37"/>
      <c r="J18" s="37"/>
      <c r="K18" s="38"/>
      <c r="L18" s="449"/>
      <c r="M18" s="37">
        <v>0</v>
      </c>
      <c r="N18" s="211" t="s">
        <v>10</v>
      </c>
      <c r="O18" s="127"/>
      <c r="P18" s="127"/>
      <c r="Q18" s="127"/>
      <c r="R18" s="127"/>
      <c r="S18" s="127"/>
      <c r="T18" s="37"/>
      <c r="U18" s="37"/>
      <c r="V18" s="37"/>
      <c r="W18" s="38"/>
      <c r="X18" s="450"/>
      <c r="Y18" s="333" t="s">
        <v>10</v>
      </c>
      <c r="Z18" s="336" t="s">
        <v>10</v>
      </c>
      <c r="AA18" s="261" t="s">
        <v>10</v>
      </c>
      <c r="AB18" s="95" t="s">
        <v>10</v>
      </c>
      <c r="AC18" s="330"/>
      <c r="AD18" s="127"/>
      <c r="AE18" s="127"/>
      <c r="AF18" s="127"/>
      <c r="AG18" s="127"/>
      <c r="AH18" s="127"/>
      <c r="AI18" s="127"/>
      <c r="AJ18" s="127"/>
      <c r="AK18" s="125"/>
      <c r="AL18" s="450"/>
      <c r="AM18" s="125"/>
      <c r="AN18" s="343"/>
      <c r="AO18" s="330"/>
      <c r="AP18" s="127"/>
      <c r="AQ18" s="127"/>
      <c r="AR18" s="127"/>
      <c r="AS18" s="127"/>
      <c r="AT18" s="127"/>
      <c r="AU18" s="127"/>
      <c r="AV18" s="127"/>
      <c r="AW18" s="125"/>
      <c r="AX18" s="450"/>
      <c r="AY18" s="125">
        <v>9.0120089019148502</v>
      </c>
      <c r="AZ18" s="127">
        <v>14321.194099378899</v>
      </c>
    </row>
    <row r="19" spans="2:52" ht="15.75" customHeight="1" x14ac:dyDescent="0.2">
      <c r="B19" s="82" t="s">
        <v>180</v>
      </c>
      <c r="C19" s="127"/>
      <c r="D19" s="127"/>
      <c r="E19" s="127"/>
      <c r="F19" s="127"/>
      <c r="G19" s="127"/>
      <c r="H19" s="37"/>
      <c r="I19" s="37"/>
      <c r="J19" s="37"/>
      <c r="K19" s="38"/>
      <c r="L19" s="449"/>
      <c r="M19" s="37">
        <v>0</v>
      </c>
      <c r="N19" s="211" t="s">
        <v>10</v>
      </c>
      <c r="O19" s="127"/>
      <c r="P19" s="127"/>
      <c r="Q19" s="127"/>
      <c r="R19" s="127"/>
      <c r="S19" s="127"/>
      <c r="T19" s="37"/>
      <c r="U19" s="37"/>
      <c r="V19" s="37"/>
      <c r="W19" s="38"/>
      <c r="X19" s="450"/>
      <c r="Y19" s="333" t="s">
        <v>10</v>
      </c>
      <c r="Z19" s="336" t="s">
        <v>10</v>
      </c>
      <c r="AA19" s="261" t="s">
        <v>10</v>
      </c>
      <c r="AB19" s="95" t="s">
        <v>10</v>
      </c>
      <c r="AC19" s="330"/>
      <c r="AD19" s="127"/>
      <c r="AE19" s="127"/>
      <c r="AF19" s="127"/>
      <c r="AG19" s="127"/>
      <c r="AH19" s="127"/>
      <c r="AI19" s="127"/>
      <c r="AJ19" s="127"/>
      <c r="AK19" s="125"/>
      <c r="AL19" s="450"/>
      <c r="AM19" s="125"/>
      <c r="AN19" s="343"/>
      <c r="AO19" s="330"/>
      <c r="AP19" s="127"/>
      <c r="AQ19" s="127"/>
      <c r="AR19" s="127"/>
      <c r="AS19" s="127"/>
      <c r="AT19" s="127"/>
      <c r="AU19" s="127"/>
      <c r="AV19" s="127"/>
      <c r="AW19" s="125"/>
      <c r="AX19" s="450"/>
      <c r="AY19" s="125"/>
      <c r="AZ19" s="127"/>
    </row>
    <row r="20" spans="2:52" ht="15.75" customHeight="1" x14ac:dyDescent="0.2">
      <c r="B20" s="82" t="s">
        <v>173</v>
      </c>
      <c r="C20" s="37" t="s">
        <v>10</v>
      </c>
      <c r="D20" s="37" t="s">
        <v>10</v>
      </c>
      <c r="E20" s="37" t="s">
        <v>10</v>
      </c>
      <c r="F20" s="37" t="s">
        <v>10</v>
      </c>
      <c r="G20" s="37" t="s">
        <v>10</v>
      </c>
      <c r="H20" s="37" t="s">
        <v>10</v>
      </c>
      <c r="I20" s="37" t="s">
        <v>10</v>
      </c>
      <c r="J20" s="37" t="s">
        <v>10</v>
      </c>
      <c r="K20" s="38" t="s">
        <v>10</v>
      </c>
      <c r="L20" s="449" t="s">
        <v>10</v>
      </c>
      <c r="M20" s="37">
        <v>0.01</v>
      </c>
      <c r="N20" s="211" t="s">
        <v>10</v>
      </c>
      <c r="O20" s="127" t="s">
        <v>10</v>
      </c>
      <c r="P20" s="127" t="s">
        <v>10</v>
      </c>
      <c r="Q20" s="127" t="s">
        <v>10</v>
      </c>
      <c r="R20" s="127" t="s">
        <v>10</v>
      </c>
      <c r="S20" s="127" t="s">
        <v>10</v>
      </c>
      <c r="T20" s="127" t="s">
        <v>10</v>
      </c>
      <c r="U20" s="127" t="s">
        <v>10</v>
      </c>
      <c r="V20" s="127" t="s">
        <v>10</v>
      </c>
      <c r="W20" s="125" t="s">
        <v>10</v>
      </c>
      <c r="X20" s="450" t="s">
        <v>10</v>
      </c>
      <c r="Y20" s="333" t="s">
        <v>10</v>
      </c>
      <c r="Z20" s="336" t="s">
        <v>10</v>
      </c>
      <c r="AA20" s="261" t="s">
        <v>10</v>
      </c>
      <c r="AB20" s="95" t="s">
        <v>10</v>
      </c>
      <c r="AC20" s="330">
        <v>0</v>
      </c>
      <c r="AD20" s="127" t="s">
        <v>90</v>
      </c>
      <c r="AE20" s="127" t="s">
        <v>90</v>
      </c>
      <c r="AF20" s="127" t="s">
        <v>90</v>
      </c>
      <c r="AG20" s="127" t="s">
        <v>90</v>
      </c>
      <c r="AH20" s="127" t="s">
        <v>90</v>
      </c>
      <c r="AI20" s="127" t="s">
        <v>90</v>
      </c>
      <c r="AJ20" s="127">
        <v>0</v>
      </c>
      <c r="AK20" s="125">
        <v>0</v>
      </c>
      <c r="AL20" s="450" t="s">
        <v>10</v>
      </c>
      <c r="AM20" s="125" t="s">
        <v>10</v>
      </c>
      <c r="AN20" s="343"/>
      <c r="AO20" s="330">
        <v>6.633</v>
      </c>
      <c r="AP20" s="127">
        <v>11.835000000000001</v>
      </c>
      <c r="AQ20" s="127">
        <v>16.858000000000001</v>
      </c>
      <c r="AR20" s="127">
        <v>32.314</v>
      </c>
      <c r="AS20" s="127">
        <v>25.693012677760393</v>
      </c>
      <c r="AT20" s="127">
        <v>31.767999999999997</v>
      </c>
      <c r="AU20" s="127">
        <v>29.758000000000003</v>
      </c>
      <c r="AV20" s="127">
        <v>48.935000000000002</v>
      </c>
      <c r="AW20" s="125">
        <v>46.704999999999998</v>
      </c>
      <c r="AX20" s="450">
        <v>51.613</v>
      </c>
      <c r="AY20" s="125">
        <v>52.966999999999999</v>
      </c>
      <c r="AZ20" s="127">
        <v>12631.0396473276</v>
      </c>
    </row>
    <row r="21" spans="2:52" s="229" customFormat="1" ht="15.75" customHeight="1" x14ac:dyDescent="0.2">
      <c r="B21" s="82" t="s">
        <v>181</v>
      </c>
      <c r="C21" s="127">
        <v>2.7022892990871852</v>
      </c>
      <c r="D21" s="127">
        <v>3.2575899835640492</v>
      </c>
      <c r="E21" s="127">
        <v>6.9964479208438215</v>
      </c>
      <c r="F21" s="127">
        <v>7.7754343154774963</v>
      </c>
      <c r="G21" s="127">
        <v>11.582071055051649</v>
      </c>
      <c r="H21" s="37">
        <v>37.114926254892971</v>
      </c>
      <c r="I21" s="37">
        <v>50.901366963233087</v>
      </c>
      <c r="J21" s="37">
        <v>53.612358810176431</v>
      </c>
      <c r="K21" s="38">
        <v>88.89786328202878</v>
      </c>
      <c r="L21" s="449">
        <v>54.256</v>
      </c>
      <c r="M21" s="37">
        <v>89.605999999999995</v>
      </c>
      <c r="N21" s="211">
        <v>65.154084340902372</v>
      </c>
      <c r="O21" s="127">
        <v>6286.7412398921833</v>
      </c>
      <c r="P21" s="127">
        <v>4175.5806650246304</v>
      </c>
      <c r="Q21" s="127">
        <v>4926.7450865356413</v>
      </c>
      <c r="R21" s="127">
        <v>11795.334774183932</v>
      </c>
      <c r="S21" s="127">
        <v>2134.6848129908158</v>
      </c>
      <c r="T21" s="127">
        <v>884.20191520013555</v>
      </c>
      <c r="U21" s="127">
        <v>886.84547447671048</v>
      </c>
      <c r="V21" s="125">
        <v>858.50493116295752</v>
      </c>
      <c r="W21" s="125">
        <v>809.39262240713936</v>
      </c>
      <c r="X21" s="450">
        <v>1142.24205617812</v>
      </c>
      <c r="Y21" s="125">
        <v>816.18816820302197</v>
      </c>
      <c r="Z21" s="336">
        <v>38.913831191477087</v>
      </c>
      <c r="AA21" s="261">
        <v>-29.572863779715476</v>
      </c>
      <c r="AB21" s="95">
        <v>1.452101682697347</v>
      </c>
      <c r="AC21" s="330">
        <v>0.18937876489559791</v>
      </c>
      <c r="AD21" s="127">
        <v>9.0265732303191029E-2</v>
      </c>
      <c r="AE21" s="127">
        <v>2.9759018730488536E-2</v>
      </c>
      <c r="AF21" s="127">
        <v>7.074288269488746E-2</v>
      </c>
      <c r="AG21" s="127">
        <v>0.10637067786484279</v>
      </c>
      <c r="AH21" s="127">
        <v>3.8791341245474419E-2</v>
      </c>
      <c r="AI21" s="127">
        <v>0.18424214483672105</v>
      </c>
      <c r="AJ21" s="127">
        <v>0.26276902766040533</v>
      </c>
      <c r="AK21" s="125">
        <v>2.4993143243635991</v>
      </c>
      <c r="AL21" s="450">
        <v>2.33</v>
      </c>
      <c r="AM21" s="125">
        <v>1.2260867702056901</v>
      </c>
      <c r="AN21" s="127">
        <v>1858.8137931034501</v>
      </c>
      <c r="AO21" s="330">
        <v>6.7885003416422007</v>
      </c>
      <c r="AP21" s="127">
        <v>3.4982986030392262</v>
      </c>
      <c r="AQ21" s="127">
        <v>2.8968865474541081</v>
      </c>
      <c r="AR21" s="127">
        <v>3.0364641387018985</v>
      </c>
      <c r="AS21" s="127">
        <v>5.4911935442691302</v>
      </c>
      <c r="AT21" s="127">
        <v>3.1379049823704039</v>
      </c>
      <c r="AU21" s="127">
        <v>4.3758465329047063</v>
      </c>
      <c r="AV21" s="127">
        <v>3.2086684588524932</v>
      </c>
      <c r="AW21" s="125">
        <v>4.806551023726982</v>
      </c>
      <c r="AX21" s="450">
        <v>2.8559999999999999</v>
      </c>
      <c r="AY21" s="125">
        <v>3.0251230841611401</v>
      </c>
      <c r="AZ21" s="127">
        <v>20861.846359385399</v>
      </c>
    </row>
    <row r="22" spans="2:52" ht="15.75" customHeight="1" x14ac:dyDescent="0.2">
      <c r="B22" s="82" t="s">
        <v>182</v>
      </c>
      <c r="C22" s="127">
        <v>660.4519668814645</v>
      </c>
      <c r="D22" s="127">
        <v>645.04625123679352</v>
      </c>
      <c r="E22" s="127">
        <v>640.70054471230685</v>
      </c>
      <c r="F22" s="127">
        <v>693.33211512747562</v>
      </c>
      <c r="G22" s="127">
        <v>706.98880717064287</v>
      </c>
      <c r="H22" s="37">
        <v>725.09246653764183</v>
      </c>
      <c r="I22" s="37">
        <v>686.06480756500719</v>
      </c>
      <c r="J22" s="37">
        <v>724.77566509921519</v>
      </c>
      <c r="K22" s="38">
        <v>632.91766478566922</v>
      </c>
      <c r="L22" s="449">
        <v>670.66399999999999</v>
      </c>
      <c r="M22" s="37">
        <v>683.702</v>
      </c>
      <c r="N22" s="211">
        <v>1.9440435150835711</v>
      </c>
      <c r="O22" s="127">
        <v>2078.0958885395426</v>
      </c>
      <c r="P22" s="127">
        <v>2107.7337666461281</v>
      </c>
      <c r="Q22" s="127">
        <v>2242.0300574291341</v>
      </c>
      <c r="R22" s="127">
        <v>1880.9657442962944</v>
      </c>
      <c r="S22" s="127">
        <v>2023.6945508395318</v>
      </c>
      <c r="T22" s="127">
        <v>1940.9243986992708</v>
      </c>
      <c r="U22" s="127">
        <v>2078.1747943329246</v>
      </c>
      <c r="V22" s="125">
        <v>2194.8722949341991</v>
      </c>
      <c r="W22" s="125">
        <v>2416.2438950354908</v>
      </c>
      <c r="X22" s="450">
        <v>2567.5510300239762</v>
      </c>
      <c r="Y22" s="125">
        <v>2539.0550268976835</v>
      </c>
      <c r="Z22" s="336">
        <v>4.5983655856149053</v>
      </c>
      <c r="AA22" s="261">
        <v>-2.5322569319437882</v>
      </c>
      <c r="AB22" s="95">
        <v>34.467406521174688</v>
      </c>
      <c r="AC22" s="330">
        <v>21.416887315856478</v>
      </c>
      <c r="AD22" s="127">
        <v>30.183824667131301</v>
      </c>
      <c r="AE22" s="127">
        <v>23.213565328424359</v>
      </c>
      <c r="AF22" s="127">
        <v>0.19212616622406656</v>
      </c>
      <c r="AG22" s="127">
        <v>34.678846852167233</v>
      </c>
      <c r="AH22" s="127">
        <v>31.6529575919078</v>
      </c>
      <c r="AI22" s="127">
        <v>34.716924265643243</v>
      </c>
      <c r="AJ22" s="127">
        <v>73.328826391730345</v>
      </c>
      <c r="AK22" s="125">
        <v>37.332404457805715</v>
      </c>
      <c r="AL22" s="450">
        <v>40.584000000000003</v>
      </c>
      <c r="AM22" s="125">
        <v>48.719768838438199</v>
      </c>
      <c r="AN22" s="127">
        <v>4278.7547636213803</v>
      </c>
      <c r="AO22" s="330">
        <v>0</v>
      </c>
      <c r="AP22" s="127">
        <v>0</v>
      </c>
      <c r="AQ22" s="127">
        <v>0</v>
      </c>
      <c r="AR22" s="127">
        <v>0</v>
      </c>
      <c r="AS22" s="127">
        <v>0</v>
      </c>
      <c r="AT22" s="127">
        <v>0</v>
      </c>
      <c r="AU22" s="127">
        <v>0</v>
      </c>
      <c r="AV22" s="127">
        <v>0</v>
      </c>
      <c r="AW22" s="125">
        <v>0</v>
      </c>
      <c r="AX22" s="450"/>
      <c r="AY22" s="125"/>
      <c r="AZ22" s="346" t="s">
        <v>10</v>
      </c>
    </row>
    <row r="23" spans="2:52" ht="15.75" customHeight="1" x14ac:dyDescent="0.2">
      <c r="B23" s="226" t="s">
        <v>171</v>
      </c>
      <c r="C23" s="127">
        <v>6.2E-2</v>
      </c>
      <c r="D23" s="127">
        <v>0.2768848726199295</v>
      </c>
      <c r="E23" s="127">
        <v>0.99495608291502768</v>
      </c>
      <c r="F23" s="127">
        <v>15.956075006616073</v>
      </c>
      <c r="G23" s="127">
        <v>1.608106608848058</v>
      </c>
      <c r="H23" s="127">
        <v>2.0110692281260638</v>
      </c>
      <c r="I23" s="127">
        <v>0.74950026898069788</v>
      </c>
      <c r="J23" s="125">
        <v>0.755</v>
      </c>
      <c r="K23" s="125">
        <v>1.524</v>
      </c>
      <c r="L23" s="450">
        <v>1.0049999999999999</v>
      </c>
      <c r="M23" s="127">
        <v>1.181</v>
      </c>
      <c r="N23" s="211">
        <v>17.512437810945293</v>
      </c>
      <c r="O23" s="127">
        <v>1977.6451612903227</v>
      </c>
      <c r="P23" s="127">
        <v>1221.5</v>
      </c>
      <c r="Q23" s="127">
        <v>2392.5138888888887</v>
      </c>
      <c r="R23" s="127">
        <v>1293.13074204947</v>
      </c>
      <c r="S23" s="127">
        <v>1341.4083129584353</v>
      </c>
      <c r="T23" s="127">
        <v>1577.6173570019723</v>
      </c>
      <c r="U23" s="127">
        <v>3769.8358895705524</v>
      </c>
      <c r="V23" s="125">
        <v>2034.5880794701986</v>
      </c>
      <c r="W23" s="125">
        <v>860.3412073490814</v>
      </c>
      <c r="X23" s="450">
        <v>2106.2915422885599</v>
      </c>
      <c r="Y23" s="125">
        <v>2023.8806096528399</v>
      </c>
      <c r="Z23" s="336">
        <v>140.98740410455929</v>
      </c>
      <c r="AA23" s="261">
        <v>-5.29469952271584</v>
      </c>
      <c r="AB23" s="95">
        <v>4.7457453421445028E-2</v>
      </c>
      <c r="AC23" s="338">
        <v>0.42699999999999999</v>
      </c>
      <c r="AD23" s="321">
        <v>2.4988859753948636</v>
      </c>
      <c r="AE23" s="321">
        <v>1.8966350330567712</v>
      </c>
      <c r="AF23" s="321">
        <v>2.7993233215547701</v>
      </c>
      <c r="AG23" s="321">
        <v>1.3289487378744342</v>
      </c>
      <c r="AH23" s="321">
        <v>1.4398779680665901</v>
      </c>
      <c r="AI23" s="321">
        <v>0.36785289275126282</v>
      </c>
      <c r="AJ23" s="321">
        <v>0.47499999999999998</v>
      </c>
      <c r="AK23" s="323">
        <v>0.44800000000000006</v>
      </c>
      <c r="AL23" s="456">
        <v>0.71199999999999997</v>
      </c>
      <c r="AM23" s="323">
        <v>0.69499999999999995</v>
      </c>
      <c r="AN23" s="127">
        <v>6842.8805755395697</v>
      </c>
      <c r="AO23" s="330">
        <v>0</v>
      </c>
      <c r="AP23" s="127">
        <v>0</v>
      </c>
      <c r="AQ23" s="127">
        <v>0</v>
      </c>
      <c r="AR23" s="127">
        <v>0</v>
      </c>
      <c r="AS23" s="127">
        <v>0</v>
      </c>
      <c r="AT23" s="127">
        <v>0</v>
      </c>
      <c r="AU23" s="127">
        <v>0</v>
      </c>
      <c r="AV23" s="127">
        <v>0</v>
      </c>
      <c r="AW23" s="125">
        <v>0</v>
      </c>
      <c r="AX23" s="450"/>
      <c r="AY23" s="125"/>
      <c r="AZ23" s="343" t="s">
        <v>10</v>
      </c>
    </row>
    <row r="24" spans="2:52" ht="15.75" customHeight="1" x14ac:dyDescent="0.2">
      <c r="B24" s="83" t="s">
        <v>147</v>
      </c>
      <c r="C24" s="92">
        <v>539.67346208320043</v>
      </c>
      <c r="D24" s="92">
        <v>333.97130174747093</v>
      </c>
      <c r="E24" s="92">
        <v>299.55711709299447</v>
      </c>
      <c r="F24" s="92">
        <v>264.3478363668288</v>
      </c>
      <c r="G24" s="92">
        <v>244.98315400447296</v>
      </c>
      <c r="H24" s="92">
        <v>286.18040305023504</v>
      </c>
      <c r="I24" s="92">
        <v>197.28873864846409</v>
      </c>
      <c r="J24" s="92">
        <v>191.040408456406</v>
      </c>
      <c r="K24" s="92">
        <v>230.52100706023671</v>
      </c>
      <c r="L24" s="451">
        <v>147.214</v>
      </c>
      <c r="M24" s="92">
        <v>143.024</v>
      </c>
      <c r="N24" s="210">
        <v>-2.846196693249281</v>
      </c>
      <c r="O24" s="128">
        <v>4591.9357265114704</v>
      </c>
      <c r="P24" s="128">
        <v>6175.1433580400335</v>
      </c>
      <c r="Q24" s="128">
        <v>5008.1587453954808</v>
      </c>
      <c r="R24" s="128">
        <v>5901.2161318139524</v>
      </c>
      <c r="S24" s="128">
        <v>6576.9802339296248</v>
      </c>
      <c r="T24" s="128">
        <v>5552.4380842866103</v>
      </c>
      <c r="U24" s="128">
        <v>6340.9158391870051</v>
      </c>
      <c r="V24" s="128">
        <v>7125.3185021621121</v>
      </c>
      <c r="W24" s="128">
        <v>6929.9487002743899</v>
      </c>
      <c r="X24" s="454">
        <v>7102.7259703560803</v>
      </c>
      <c r="Y24" s="128">
        <v>6788.4701099116201</v>
      </c>
      <c r="Z24" s="337">
        <v>0.88849048051318213</v>
      </c>
      <c r="AA24" s="262">
        <v>-5.7991695902487645</v>
      </c>
      <c r="AB24" s="341">
        <v>19.277489402527458</v>
      </c>
      <c r="AC24" s="331">
        <v>1.1225333933895729</v>
      </c>
      <c r="AD24" s="126">
        <v>0.80678091750278302</v>
      </c>
      <c r="AE24" s="126">
        <v>0</v>
      </c>
      <c r="AF24" s="126">
        <v>1.4480173829162182E-2</v>
      </c>
      <c r="AG24" s="126">
        <v>1.820397723878332</v>
      </c>
      <c r="AH24" s="126">
        <v>1.7622191619781409</v>
      </c>
      <c r="AI24" s="126">
        <v>1.1004805220900131</v>
      </c>
      <c r="AJ24" s="126">
        <v>1.3393393250876935</v>
      </c>
      <c r="AK24" s="128">
        <v>1.8013512064318129</v>
      </c>
      <c r="AL24" s="454">
        <v>1.4019999999999999</v>
      </c>
      <c r="AM24" s="128">
        <v>0.93857309817459</v>
      </c>
      <c r="AN24" s="126">
        <v>10733.388821385201</v>
      </c>
      <c r="AO24" s="331">
        <v>0</v>
      </c>
      <c r="AP24" s="126">
        <v>0</v>
      </c>
      <c r="AQ24" s="126">
        <v>0</v>
      </c>
      <c r="AR24" s="126">
        <v>0</v>
      </c>
      <c r="AS24" s="126">
        <v>0</v>
      </c>
      <c r="AT24" s="126">
        <v>0</v>
      </c>
      <c r="AU24" s="126">
        <v>0</v>
      </c>
      <c r="AV24" s="126">
        <v>0</v>
      </c>
      <c r="AW24" s="128">
        <v>0</v>
      </c>
      <c r="AX24" s="454">
        <v>0</v>
      </c>
      <c r="AY24" s="128">
        <v>0</v>
      </c>
      <c r="AZ24" s="347">
        <v>0</v>
      </c>
    </row>
    <row r="25" spans="2:52" ht="15.75" customHeight="1" x14ac:dyDescent="0.2">
      <c r="B25" s="82" t="s">
        <v>183</v>
      </c>
      <c r="C25" s="129">
        <v>539.67346208320043</v>
      </c>
      <c r="D25" s="127">
        <v>333.97130174747093</v>
      </c>
      <c r="E25" s="127">
        <v>299.55711709299447</v>
      </c>
      <c r="F25" s="127">
        <v>264.3478363668288</v>
      </c>
      <c r="G25" s="127">
        <v>244.98315400447296</v>
      </c>
      <c r="H25" s="37">
        <v>286.18040305023504</v>
      </c>
      <c r="I25" s="37">
        <v>197.28873864846409</v>
      </c>
      <c r="J25" s="37">
        <v>191.040408456406</v>
      </c>
      <c r="K25" s="38">
        <v>230.52100706023671</v>
      </c>
      <c r="L25" s="449">
        <v>147.214</v>
      </c>
      <c r="M25" s="37">
        <v>143.024</v>
      </c>
      <c r="N25" s="211">
        <v>-2.846196693249281</v>
      </c>
      <c r="O25" s="127">
        <v>4591.9357265114704</v>
      </c>
      <c r="P25" s="127">
        <v>6175.1433580400335</v>
      </c>
      <c r="Q25" s="127">
        <v>5008.1587453954808</v>
      </c>
      <c r="R25" s="127">
        <v>5901.2161318139524</v>
      </c>
      <c r="S25" s="127">
        <v>6576.9802339296248</v>
      </c>
      <c r="T25" s="127">
        <v>5552.4380842866103</v>
      </c>
      <c r="U25" s="127">
        <v>6340.9158391870051</v>
      </c>
      <c r="V25" s="125">
        <v>7125.3185021621121</v>
      </c>
      <c r="W25" s="125">
        <v>6929.9487002743899</v>
      </c>
      <c r="X25" s="450">
        <v>7102.7259703560803</v>
      </c>
      <c r="Y25" s="125">
        <v>6788.4701099116201</v>
      </c>
      <c r="Z25" s="336">
        <v>0.88849048051318213</v>
      </c>
      <c r="AA25" s="261">
        <v>-5.7991695902487645</v>
      </c>
      <c r="AB25" s="95">
        <v>19.277489402527458</v>
      </c>
      <c r="AC25" s="338">
        <v>1.1225333933895729</v>
      </c>
      <c r="AD25" s="321">
        <v>0.80678091750278302</v>
      </c>
      <c r="AE25" s="321">
        <v>0</v>
      </c>
      <c r="AF25" s="321">
        <v>1.4480173829162182E-2</v>
      </c>
      <c r="AG25" s="321">
        <v>1.820397723878332</v>
      </c>
      <c r="AH25" s="321">
        <v>1.7622191619781409</v>
      </c>
      <c r="AI25" s="321">
        <v>1.1004805220900131</v>
      </c>
      <c r="AJ25" s="321">
        <v>1.3393393250876935</v>
      </c>
      <c r="AK25" s="323">
        <v>1.8013512064318129</v>
      </c>
      <c r="AL25" s="456">
        <v>1.4019999999999999</v>
      </c>
      <c r="AM25" s="323">
        <v>0.93857309817459</v>
      </c>
      <c r="AN25" s="127">
        <v>10733.388821385201</v>
      </c>
      <c r="AO25" s="330">
        <v>0</v>
      </c>
      <c r="AP25" s="127">
        <v>0</v>
      </c>
      <c r="AQ25" s="127">
        <v>0</v>
      </c>
      <c r="AR25" s="127">
        <v>0</v>
      </c>
      <c r="AS25" s="127">
        <v>0</v>
      </c>
      <c r="AT25" s="127">
        <v>0</v>
      </c>
      <c r="AU25" s="127">
        <v>0</v>
      </c>
      <c r="AV25" s="127">
        <v>0</v>
      </c>
      <c r="AW25" s="125">
        <v>0</v>
      </c>
      <c r="AX25" s="450"/>
      <c r="AY25" s="125"/>
      <c r="AZ25" s="346" t="s">
        <v>10</v>
      </c>
    </row>
    <row r="26" spans="2:52" ht="15.75" customHeight="1" x14ac:dyDescent="0.2">
      <c r="B26" s="85" t="s">
        <v>34</v>
      </c>
      <c r="C26" s="124">
        <v>2136.1627182637521</v>
      </c>
      <c r="D26" s="124">
        <v>1980.1137577967602</v>
      </c>
      <c r="E26" s="124">
        <v>1983.9114187968573</v>
      </c>
      <c r="F26" s="124">
        <v>2038.9502559453576</v>
      </c>
      <c r="G26" s="124">
        <v>2070.134040462749</v>
      </c>
      <c r="H26" s="124">
        <v>2195.1553362396771</v>
      </c>
      <c r="I26" s="124">
        <v>2109.47428731123</v>
      </c>
      <c r="J26" s="124">
        <v>2201.6622014941477</v>
      </c>
      <c r="K26" s="124">
        <v>2228.0423647053822</v>
      </c>
      <c r="L26" s="452">
        <v>2156.9030000000002</v>
      </c>
      <c r="M26" s="124">
        <v>2240.6625423403129</v>
      </c>
      <c r="N26" s="208">
        <v>3.8833244860947636</v>
      </c>
      <c r="O26" s="124">
        <v>2486.3946627237056</v>
      </c>
      <c r="P26" s="124">
        <v>2504.0331568612869</v>
      </c>
      <c r="Q26" s="124">
        <v>2296.4305627377503</v>
      </c>
      <c r="R26" s="124">
        <v>2296.4957819589977</v>
      </c>
      <c r="S26" s="124">
        <v>2349.900937056645</v>
      </c>
      <c r="T26" s="124">
        <v>2196.0949029997828</v>
      </c>
      <c r="U26" s="124">
        <v>2232.8287745163434</v>
      </c>
      <c r="V26" s="124">
        <v>2251.7691903676505</v>
      </c>
      <c r="W26" s="124">
        <v>2336.3645737558368</v>
      </c>
      <c r="X26" s="452">
        <v>2301.8697450238951</v>
      </c>
      <c r="Y26" s="124">
        <v>2247.7805190636873</v>
      </c>
      <c r="Z26" s="335">
        <v>-3.0189869077725029</v>
      </c>
      <c r="AA26" s="260">
        <v>-3.7543657330384006</v>
      </c>
      <c r="AB26" s="342">
        <v>100</v>
      </c>
      <c r="AC26" s="332">
        <v>43.962799474141647</v>
      </c>
      <c r="AD26" s="319">
        <v>62.60756989969012</v>
      </c>
      <c r="AE26" s="319">
        <v>53.389417602090361</v>
      </c>
      <c r="AF26" s="319">
        <v>31.51055196942437</v>
      </c>
      <c r="AG26" s="319">
        <v>71.379288514201249</v>
      </c>
      <c r="AH26" s="319">
        <v>80.977790982379972</v>
      </c>
      <c r="AI26" s="319">
        <v>79.783299414194033</v>
      </c>
      <c r="AJ26" s="319">
        <v>128.59088568030847</v>
      </c>
      <c r="AK26" s="124">
        <v>113.29833162064709</v>
      </c>
      <c r="AL26" s="452">
        <v>122.718</v>
      </c>
      <c r="AM26" s="124">
        <v>134.21526565045755</v>
      </c>
      <c r="AN26" s="319">
        <v>5289.9137450622011</v>
      </c>
      <c r="AO26" s="332">
        <v>13.433500341642201</v>
      </c>
      <c r="AP26" s="319">
        <v>15.513761193057469</v>
      </c>
      <c r="AQ26" s="319">
        <v>22.830263581979668</v>
      </c>
      <c r="AR26" s="319">
        <v>36.868554474291976</v>
      </c>
      <c r="AS26" s="319">
        <v>36.676052470849655</v>
      </c>
      <c r="AT26" s="319">
        <v>35.875359597516407</v>
      </c>
      <c r="AU26" s="319">
        <v>40.242918328706246</v>
      </c>
      <c r="AV26" s="319">
        <v>59.542609877641091</v>
      </c>
      <c r="AW26" s="124">
        <v>60.342599129881016</v>
      </c>
      <c r="AX26" s="452">
        <v>60.207000000000001</v>
      </c>
      <c r="AY26" s="124">
        <v>74.016140887990844</v>
      </c>
      <c r="AZ26" s="319">
        <v>16996.998594889916</v>
      </c>
    </row>
    <row r="27" spans="2:52" x14ac:dyDescent="0.2">
      <c r="C27" s="4"/>
      <c r="D27" s="4"/>
      <c r="E27" s="4"/>
      <c r="F27" s="4"/>
      <c r="G27" s="4"/>
      <c r="H27" s="4"/>
      <c r="I27" s="4"/>
      <c r="J27" s="4"/>
      <c r="K27" s="4"/>
      <c r="L27" s="4"/>
      <c r="M27" s="4"/>
      <c r="N27" s="40"/>
      <c r="O27" s="255"/>
      <c r="P27" s="255"/>
      <c r="Q27" s="255"/>
      <c r="R27" s="255"/>
      <c r="S27" s="255"/>
      <c r="T27" s="255"/>
      <c r="U27" s="255"/>
      <c r="W27" s="255"/>
      <c r="X27" s="255"/>
      <c r="Y27" s="255"/>
      <c r="Z27" s="255"/>
      <c r="AA27" s="255"/>
      <c r="AB27" s="317"/>
      <c r="AC27" s="255"/>
      <c r="AD27" s="255"/>
      <c r="AE27" s="255"/>
      <c r="AF27" s="255"/>
      <c r="AI27" s="256"/>
    </row>
    <row r="28" spans="2:52" x14ac:dyDescent="0.2">
      <c r="C28" s="4"/>
      <c r="D28" s="4"/>
      <c r="E28" s="4"/>
      <c r="F28" s="4"/>
      <c r="G28" s="4"/>
      <c r="H28" s="4"/>
      <c r="I28" s="4"/>
      <c r="J28" s="4"/>
      <c r="K28" s="4"/>
      <c r="L28" s="4"/>
      <c r="M28" s="4"/>
      <c r="N28" s="40"/>
      <c r="O28" s="255"/>
      <c r="P28" s="255"/>
      <c r="Q28" s="255"/>
      <c r="R28" s="255"/>
      <c r="S28" s="255"/>
      <c r="T28" s="255"/>
      <c r="U28" s="255"/>
      <c r="V28" s="255"/>
      <c r="W28" s="255"/>
      <c r="X28" s="255"/>
      <c r="Y28" s="255"/>
      <c r="Z28" s="255"/>
      <c r="AA28" s="255"/>
      <c r="AB28" s="317"/>
      <c r="AC28" s="255"/>
      <c r="AD28" s="255"/>
      <c r="AE28" s="255"/>
      <c r="AF28" s="255"/>
      <c r="AG28" s="255"/>
      <c r="AH28" s="255"/>
      <c r="AI28" s="256"/>
    </row>
    <row r="29" spans="2:52" x14ac:dyDescent="0.2">
      <c r="C29" s="4"/>
      <c r="D29" s="4"/>
      <c r="E29" s="4"/>
      <c r="F29" s="4"/>
      <c r="G29" s="4"/>
      <c r="H29" s="4"/>
      <c r="I29" s="4"/>
      <c r="J29" s="4"/>
      <c r="K29" s="4"/>
      <c r="L29" s="4"/>
      <c r="M29" s="4"/>
      <c r="N29" s="40"/>
      <c r="O29" s="255"/>
      <c r="P29" s="255"/>
      <c r="Q29" s="255"/>
      <c r="R29" s="255"/>
      <c r="S29" s="255"/>
      <c r="T29" s="255"/>
      <c r="U29" s="255"/>
      <c r="W29" s="255"/>
      <c r="X29" s="255"/>
      <c r="Y29" s="255"/>
      <c r="Z29" s="255"/>
      <c r="AA29" s="255"/>
      <c r="AB29" s="317"/>
      <c r="AC29" s="255"/>
      <c r="AD29" s="255"/>
      <c r="AE29" s="255"/>
      <c r="AF29" s="255"/>
      <c r="AG29" s="255"/>
      <c r="AH29" s="255"/>
      <c r="AI29" s="256"/>
    </row>
    <row r="30" spans="2:52" x14ac:dyDescent="0.2">
      <c r="C30" s="4"/>
      <c r="D30" s="4"/>
      <c r="E30" s="4"/>
      <c r="F30" s="4"/>
      <c r="G30" s="4"/>
      <c r="H30" s="4"/>
      <c r="I30" s="4"/>
      <c r="J30" s="4"/>
      <c r="K30" s="4"/>
      <c r="L30" s="4"/>
      <c r="M30" s="4"/>
      <c r="N30" s="40"/>
      <c r="O30" s="255"/>
      <c r="P30" s="255"/>
      <c r="Q30" s="255"/>
      <c r="R30" s="255"/>
      <c r="S30" s="255"/>
      <c r="T30" s="255"/>
      <c r="U30" s="255"/>
      <c r="W30" s="255"/>
      <c r="X30" s="255"/>
      <c r="Y30" s="255"/>
      <c r="Z30" s="255"/>
      <c r="AA30" s="255"/>
      <c r="AB30" s="317"/>
      <c r="AC30" s="255"/>
      <c r="AD30" s="255"/>
      <c r="AE30" s="255"/>
      <c r="AF30" s="255"/>
      <c r="AG30" s="255"/>
      <c r="AH30" s="255"/>
      <c r="AI30" s="256"/>
    </row>
    <row r="31" spans="2:52" x14ac:dyDescent="0.2">
      <c r="C31" s="39"/>
      <c r="D31" s="39"/>
      <c r="E31" s="39"/>
      <c r="F31" s="39"/>
      <c r="G31" s="39"/>
      <c r="H31" s="39"/>
      <c r="I31" s="39"/>
      <c r="J31" s="39"/>
      <c r="K31" s="39"/>
      <c r="L31" s="39"/>
      <c r="M31" s="39"/>
      <c r="N31" s="40"/>
      <c r="O31" s="255"/>
      <c r="P31" s="255"/>
      <c r="Q31" s="255"/>
      <c r="R31" s="255"/>
      <c r="S31" s="255"/>
      <c r="T31" s="255"/>
      <c r="U31" s="255"/>
      <c r="W31" s="255"/>
      <c r="X31" s="255"/>
      <c r="Y31" s="255"/>
      <c r="Z31" s="255"/>
      <c r="AA31" s="255"/>
      <c r="AB31" s="317"/>
      <c r="AC31" s="255"/>
      <c r="AD31" s="255"/>
      <c r="AE31" s="255"/>
      <c r="AF31" s="255"/>
      <c r="AG31" s="255"/>
      <c r="AH31" s="255"/>
      <c r="AI31" s="256"/>
    </row>
    <row r="32" spans="2:52" x14ac:dyDescent="0.2">
      <c r="C32" s="39"/>
      <c r="D32" s="39"/>
      <c r="E32" s="39"/>
      <c r="F32" s="39"/>
      <c r="G32" s="39"/>
      <c r="H32" s="39"/>
      <c r="I32" s="39"/>
      <c r="J32" s="39"/>
      <c r="K32" s="39"/>
      <c r="L32" s="39"/>
      <c r="M32" s="39"/>
      <c r="N32" s="40"/>
      <c r="O32" s="255"/>
      <c r="P32" s="255"/>
      <c r="Q32" s="255"/>
      <c r="R32" s="255"/>
      <c r="S32" s="255"/>
      <c r="T32" s="255"/>
      <c r="U32" s="255"/>
      <c r="W32" s="255"/>
      <c r="X32" s="255"/>
      <c r="Y32" s="255"/>
      <c r="Z32" s="255"/>
      <c r="AA32" s="255"/>
      <c r="AB32" s="317"/>
      <c r="AC32" s="255"/>
      <c r="AD32" s="255"/>
      <c r="AE32" s="255"/>
      <c r="AF32" s="255"/>
      <c r="AG32" s="255"/>
      <c r="AH32" s="255"/>
      <c r="AI32" s="256"/>
    </row>
    <row r="33" spans="4:30" x14ac:dyDescent="0.2">
      <c r="D33" s="16"/>
      <c r="E33" s="40"/>
      <c r="F33" s="40"/>
      <c r="G33" s="40"/>
      <c r="H33" s="40"/>
      <c r="I33" s="40"/>
      <c r="J33" s="40"/>
      <c r="K33" s="39"/>
      <c r="L33" s="39"/>
      <c r="M33" s="39"/>
      <c r="AB33" s="229"/>
      <c r="AC33" s="257"/>
      <c r="AD33" s="257"/>
    </row>
    <row r="34" spans="4:30" x14ac:dyDescent="0.2">
      <c r="D34" s="16"/>
      <c r="E34" s="40"/>
      <c r="F34" s="40"/>
      <c r="G34" s="40"/>
      <c r="H34" s="40"/>
      <c r="I34" s="40"/>
      <c r="J34" s="40"/>
      <c r="K34" s="39"/>
      <c r="L34" s="39"/>
      <c r="M34" s="39"/>
      <c r="AB34" s="229"/>
    </row>
    <row r="35" spans="4:30" x14ac:dyDescent="0.2">
      <c r="D35" s="16"/>
      <c r="K35" s="39"/>
      <c r="L35" s="39"/>
      <c r="M35" s="39"/>
      <c r="AB35" s="229"/>
    </row>
    <row r="36" spans="4:30" x14ac:dyDescent="0.2">
      <c r="D36" s="16"/>
      <c r="K36" s="39"/>
      <c r="L36" s="39"/>
      <c r="M36" s="39"/>
      <c r="AB36" s="229"/>
    </row>
  </sheetData>
  <mergeCells count="7">
    <mergeCell ref="AB4:AB5"/>
    <mergeCell ref="AN4:AN5"/>
    <mergeCell ref="AZ4:AZ5"/>
    <mergeCell ref="C4:N5"/>
    <mergeCell ref="O4:AA5"/>
    <mergeCell ref="AC4:AM5"/>
    <mergeCell ref="AO4:AY5"/>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BS33"/>
  <sheetViews>
    <sheetView zoomScale="130" zoomScaleNormal="130" workbookViewId="0">
      <selection activeCell="F7" sqref="F7"/>
    </sheetView>
  </sheetViews>
  <sheetFormatPr baseColWidth="10" defaultRowHeight="11.25" x14ac:dyDescent="0.2"/>
  <cols>
    <col min="1" max="1" width="3.7109375" style="2" customWidth="1"/>
    <col min="2" max="2" width="31.7109375" style="2" customWidth="1"/>
    <col min="3" max="7" width="8.85546875" style="2" customWidth="1"/>
    <col min="8" max="16384" width="11.42578125" style="2"/>
  </cols>
  <sheetData>
    <row r="1" spans="2:71" ht="15" customHeight="1" x14ac:dyDescent="0.2">
      <c r="B1" s="1" t="s">
        <v>228</v>
      </c>
      <c r="G1" s="1"/>
    </row>
    <row r="2" spans="2:71" ht="15" customHeight="1" x14ac:dyDescent="0.2">
      <c r="F2" s="29"/>
      <c r="G2" s="29" t="s">
        <v>52</v>
      </c>
    </row>
    <row r="3" spans="2:71" s="1" customFormat="1" ht="22.5" x14ac:dyDescent="0.2">
      <c r="B3" s="373"/>
      <c r="C3" s="374" t="s">
        <v>192</v>
      </c>
      <c r="D3" s="374" t="s">
        <v>193</v>
      </c>
      <c r="E3" s="374" t="s">
        <v>194</v>
      </c>
      <c r="F3" s="374" t="s">
        <v>195</v>
      </c>
      <c r="G3" s="374" t="s">
        <v>196</v>
      </c>
    </row>
    <row r="4" spans="2:71" ht="15" customHeight="1" x14ac:dyDescent="0.2">
      <c r="B4" s="369" t="s">
        <v>188</v>
      </c>
      <c r="C4" s="375">
        <v>17.769910261075069</v>
      </c>
      <c r="D4" s="375">
        <v>23.394264057957439</v>
      </c>
      <c r="E4" s="375">
        <v>28.61441442739649</v>
      </c>
      <c r="F4" s="375">
        <v>25.197778682412107</v>
      </c>
      <c r="G4" s="375">
        <v>5.0236325711588963</v>
      </c>
    </row>
    <row r="5" spans="2:71" ht="15" customHeight="1" x14ac:dyDescent="0.2">
      <c r="B5" s="369" t="s">
        <v>189</v>
      </c>
      <c r="C5" s="375">
        <v>22.666877307346926</v>
      </c>
      <c r="D5" s="375">
        <v>24.0461580248556</v>
      </c>
      <c r="E5" s="375">
        <v>21.990194122016383</v>
      </c>
      <c r="F5" s="375">
        <v>20.661494883648739</v>
      </c>
      <c r="G5" s="375">
        <v>10.635275662132349</v>
      </c>
    </row>
    <row r="6" spans="2:71" ht="15" customHeight="1" x14ac:dyDescent="0.2">
      <c r="B6" s="369" t="s">
        <v>190</v>
      </c>
      <c r="C6" s="375">
        <v>24.316349874922494</v>
      </c>
      <c r="D6" s="375">
        <v>21.373643211961831</v>
      </c>
      <c r="E6" s="375">
        <v>17.602075360087806</v>
      </c>
      <c r="F6" s="375">
        <v>16.768938017147377</v>
      </c>
      <c r="G6" s="375">
        <v>19.938993535880496</v>
      </c>
    </row>
    <row r="7" spans="2:71" ht="15" customHeight="1" x14ac:dyDescent="0.15">
      <c r="B7" s="376" t="s">
        <v>93</v>
      </c>
      <c r="C7" s="377">
        <v>20.027349432349702</v>
      </c>
      <c r="D7" s="377">
        <v>23.489024988173423</v>
      </c>
      <c r="E7" s="377">
        <v>25.407288010209644</v>
      </c>
      <c r="F7" s="377">
        <v>22.938385693924666</v>
      </c>
      <c r="G7" s="377">
        <v>8.1379518753425657</v>
      </c>
    </row>
    <row r="14" spans="2:71" x14ac:dyDescent="0.2">
      <c r="B14" s="96"/>
    </row>
    <row r="15" spans="2:71" x14ac:dyDescent="0.2">
      <c r="G15" s="12"/>
      <c r="H15" s="4"/>
      <c r="K15" s="35"/>
      <c r="L15" s="35"/>
      <c r="M15" s="35"/>
      <c r="N15" s="4"/>
      <c r="O15" s="4"/>
      <c r="P15" s="4"/>
      <c r="Q15" s="20"/>
      <c r="R15" s="35"/>
      <c r="S15" s="35"/>
      <c r="T15" s="35"/>
      <c r="U15" s="35"/>
      <c r="V15" s="35"/>
      <c r="W15" s="35"/>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row>
    <row r="16" spans="2:71" x14ac:dyDescent="0.2">
      <c r="G16" s="12"/>
      <c r="H16" s="4"/>
      <c r="K16" s="35"/>
      <c r="L16" s="35"/>
      <c r="M16" s="35"/>
      <c r="N16" s="4"/>
      <c r="O16" s="4"/>
      <c r="P16" s="4"/>
      <c r="Q16" s="20"/>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row>
    <row r="17" spans="2:71" x14ac:dyDescent="0.2">
      <c r="B17" s="26"/>
      <c r="C17" s="15"/>
      <c r="D17" s="15"/>
      <c r="E17" s="17"/>
      <c r="F17" s="17"/>
      <c r="G17" s="4"/>
      <c r="H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row>
    <row r="18" spans="2:71" x14ac:dyDescent="0.2">
      <c r="B18" s="4"/>
      <c r="C18" s="224"/>
      <c r="D18" s="224"/>
      <c r="E18" s="75"/>
      <c r="F18" s="75"/>
      <c r="G18" s="40"/>
      <c r="H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2:71" x14ac:dyDescent="0.2">
      <c r="B19" s="19"/>
      <c r="C19" s="223"/>
      <c r="D19" s="223"/>
      <c r="E19" s="223"/>
      <c r="F19" s="223"/>
      <c r="G19" s="223"/>
      <c r="H19" s="4"/>
    </row>
    <row r="20" spans="2:71" x14ac:dyDescent="0.2">
      <c r="B20" s="19"/>
      <c r="C20" s="223"/>
      <c r="D20" s="223"/>
      <c r="E20" s="223"/>
      <c r="F20" s="223"/>
      <c r="G20" s="223"/>
      <c r="H20" s="4"/>
    </row>
    <row r="21" spans="2:71" x14ac:dyDescent="0.2">
      <c r="B21" s="19"/>
      <c r="C21" s="223"/>
      <c r="D21" s="223"/>
      <c r="E21" s="223"/>
      <c r="F21" s="223"/>
      <c r="G21" s="223"/>
      <c r="H21" s="4"/>
    </row>
    <row r="22" spans="2:71" x14ac:dyDescent="0.2">
      <c r="B22" s="19"/>
      <c r="C22" s="223"/>
      <c r="D22" s="223"/>
      <c r="E22" s="223"/>
      <c r="F22" s="223"/>
      <c r="G22" s="223"/>
      <c r="H22" s="4"/>
    </row>
    <row r="23" spans="2:71" x14ac:dyDescent="0.2">
      <c r="B23" s="19"/>
      <c r="C23" s="5"/>
      <c r="D23" s="5"/>
      <c r="E23" s="5"/>
      <c r="F23" s="5"/>
      <c r="G23" s="5"/>
    </row>
    <row r="24" spans="2:71" x14ac:dyDescent="0.2">
      <c r="B24" s="20"/>
      <c r="C24" s="5"/>
      <c r="D24" s="5"/>
      <c r="E24" s="5"/>
      <c r="F24" s="5"/>
      <c r="G24" s="5"/>
    </row>
    <row r="25" spans="2:71" x14ac:dyDescent="0.2">
      <c r="B25" s="19"/>
      <c r="C25" s="224"/>
      <c r="D25" s="224"/>
      <c r="E25" s="224"/>
      <c r="F25" s="224"/>
      <c r="G25" s="224"/>
    </row>
    <row r="26" spans="2:71" x14ac:dyDescent="0.2">
      <c r="B26" s="19"/>
      <c r="C26" s="224"/>
      <c r="D26" s="224"/>
      <c r="E26" s="224"/>
      <c r="F26" s="224"/>
      <c r="G26" s="224"/>
    </row>
    <row r="27" spans="2:71" x14ac:dyDescent="0.2">
      <c r="B27" s="19"/>
      <c r="C27" s="224"/>
      <c r="D27" s="224"/>
      <c r="E27" s="224"/>
      <c r="F27" s="224"/>
      <c r="G27" s="224"/>
    </row>
    <row r="28" spans="2:71" x14ac:dyDescent="0.2">
      <c r="B28" s="19"/>
      <c r="C28" s="224"/>
      <c r="D28" s="224"/>
      <c r="E28" s="224"/>
      <c r="F28" s="224"/>
      <c r="G28" s="224"/>
    </row>
    <row r="29" spans="2:71" x14ac:dyDescent="0.2">
      <c r="B29" s="4"/>
      <c r="C29" s="224"/>
      <c r="D29" s="224"/>
      <c r="E29" s="224"/>
      <c r="F29" s="224"/>
      <c r="G29" s="224"/>
    </row>
    <row r="30" spans="2:71" x14ac:dyDescent="0.2">
      <c r="C30" s="224"/>
      <c r="D30" s="224"/>
      <c r="E30" s="224"/>
      <c r="F30" s="224"/>
      <c r="G30" s="224"/>
    </row>
    <row r="31" spans="2:71" x14ac:dyDescent="0.2">
      <c r="C31" s="224"/>
      <c r="D31" s="224"/>
      <c r="E31" s="224"/>
      <c r="F31" s="224"/>
      <c r="G31" s="224"/>
    </row>
    <row r="32" spans="2:71" x14ac:dyDescent="0.2">
      <c r="C32" s="224"/>
      <c r="D32" s="224"/>
      <c r="E32" s="224"/>
      <c r="F32" s="224"/>
      <c r="G32" s="224"/>
    </row>
    <row r="33" spans="3:7" x14ac:dyDescent="0.2">
      <c r="C33" s="224"/>
      <c r="D33" s="224"/>
      <c r="E33" s="224"/>
      <c r="F33" s="224"/>
      <c r="G33" s="224"/>
    </row>
  </sheetData>
  <phoneticPr fontId="3" type="noConversion"/>
  <pageMargins left="0.78740157499999996" right="0.78740157499999996" top="0.984251969" bottom="0.984251969" header="0.4921259845" footer="0.4921259845"/>
  <pageSetup paperSize="9" scale="7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E18"/>
  <sheetViews>
    <sheetView zoomScale="145" zoomScaleNormal="145" workbookViewId="0">
      <selection activeCell="E24" sqref="E24"/>
    </sheetView>
  </sheetViews>
  <sheetFormatPr baseColWidth="10" defaultRowHeight="11.25" x14ac:dyDescent="0.2"/>
  <cols>
    <col min="1" max="1" width="3.7109375" style="2" customWidth="1"/>
    <col min="2" max="2" width="34.7109375" style="2" customWidth="1"/>
    <col min="3" max="3" width="14" style="2" bestFit="1" customWidth="1"/>
    <col min="4" max="4" width="15.85546875" style="2" bestFit="1" customWidth="1"/>
    <col min="5" max="5" width="12.85546875" style="2" bestFit="1" customWidth="1"/>
    <col min="6" max="16384" width="11.42578125" style="2"/>
  </cols>
  <sheetData>
    <row r="1" spans="2:5" ht="15" customHeight="1" x14ac:dyDescent="0.2">
      <c r="B1" s="1" t="s">
        <v>239</v>
      </c>
    </row>
    <row r="2" spans="2:5" ht="15" customHeight="1" x14ac:dyDescent="0.2">
      <c r="B2" s="1"/>
    </row>
    <row r="3" spans="2:5" ht="15" customHeight="1" x14ac:dyDescent="0.2">
      <c r="D3" s="24" t="s">
        <v>52</v>
      </c>
    </row>
    <row r="4" spans="2:5" s="3" customFormat="1" ht="15" customHeight="1" x14ac:dyDescent="0.15">
      <c r="B4" s="367"/>
      <c r="C4" s="368" t="s">
        <v>21</v>
      </c>
      <c r="D4" s="368" t="s">
        <v>22</v>
      </c>
    </row>
    <row r="5" spans="2:5" ht="15" customHeight="1" x14ac:dyDescent="0.2">
      <c r="B5" s="369" t="s">
        <v>188</v>
      </c>
      <c r="C5" s="370">
        <v>89.799734978952145</v>
      </c>
      <c r="D5" s="370">
        <v>10.200265021047855</v>
      </c>
    </row>
    <row r="6" spans="2:5" ht="15" customHeight="1" x14ac:dyDescent="0.2">
      <c r="B6" s="369" t="s">
        <v>189</v>
      </c>
      <c r="C6" s="370">
        <v>73.344535341518153</v>
      </c>
      <c r="D6" s="370">
        <v>26.655464658481847</v>
      </c>
    </row>
    <row r="7" spans="2:5" ht="15" customHeight="1" x14ac:dyDescent="0.2">
      <c r="B7" s="369" t="s">
        <v>190</v>
      </c>
      <c r="C7" s="370">
        <v>75.838155556568097</v>
      </c>
      <c r="D7" s="370">
        <v>24.161844443431903</v>
      </c>
    </row>
    <row r="8" spans="2:5" ht="15" customHeight="1" x14ac:dyDescent="0.15">
      <c r="B8" s="371" t="s">
        <v>93</v>
      </c>
      <c r="C8" s="372">
        <v>83.795183907978455</v>
      </c>
      <c r="D8" s="372">
        <v>16.204816092021545</v>
      </c>
    </row>
    <row r="9" spans="2:5" ht="15" customHeight="1" x14ac:dyDescent="0.15">
      <c r="B9" s="371" t="s">
        <v>191</v>
      </c>
      <c r="C9" s="462">
        <v>75.103849944675616</v>
      </c>
      <c r="D9" s="462">
        <v>24.89615005532438</v>
      </c>
    </row>
    <row r="10" spans="2:5" x14ac:dyDescent="0.2">
      <c r="C10" s="8"/>
      <c r="D10" s="8"/>
      <c r="E10" s="8"/>
    </row>
    <row r="18" spans="3:5" x14ac:dyDescent="0.2">
      <c r="C18" s="8"/>
      <c r="D18" s="8"/>
      <c r="E18" s="8"/>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2:L7"/>
  <sheetViews>
    <sheetView zoomScale="130" zoomScaleNormal="130" workbookViewId="0">
      <selection activeCell="N5" sqref="N5"/>
    </sheetView>
  </sheetViews>
  <sheetFormatPr baseColWidth="10" defaultRowHeight="12.75" x14ac:dyDescent="0.2"/>
  <cols>
    <col min="1" max="1" width="11.42578125" style="130"/>
    <col min="2" max="2" width="35" style="130" customWidth="1"/>
    <col min="3" max="10" width="9.42578125" style="130" customWidth="1"/>
    <col min="11" max="16384" width="11.42578125" style="130"/>
  </cols>
  <sheetData>
    <row r="2" spans="2:12" ht="24" customHeight="1" x14ac:dyDescent="0.2">
      <c r="B2" s="516" t="s">
        <v>230</v>
      </c>
      <c r="C2" s="516"/>
      <c r="D2" s="516"/>
      <c r="E2" s="516"/>
      <c r="F2" s="516"/>
      <c r="G2" s="516"/>
      <c r="H2" s="516"/>
      <c r="I2" s="516"/>
      <c r="J2" s="516"/>
      <c r="K2" s="153"/>
    </row>
    <row r="4" spans="2:12" x14ac:dyDescent="0.2">
      <c r="B4" s="359"/>
      <c r="C4" s="360">
        <v>2010</v>
      </c>
      <c r="D4" s="360">
        <v>2011</v>
      </c>
      <c r="E4" s="360">
        <v>2012</v>
      </c>
      <c r="F4" s="360">
        <v>2013</v>
      </c>
      <c r="G4" s="360">
        <v>2014</v>
      </c>
      <c r="H4" s="360">
        <v>2015</v>
      </c>
      <c r="I4" s="360">
        <v>2016</v>
      </c>
      <c r="J4" s="360">
        <v>2017</v>
      </c>
      <c r="K4" s="360">
        <v>2018</v>
      </c>
      <c r="L4" s="461">
        <v>2019</v>
      </c>
    </row>
    <row r="5" spans="2:12" ht="13.5" x14ac:dyDescent="0.2">
      <c r="B5" s="361" t="s">
        <v>187</v>
      </c>
      <c r="C5" s="362">
        <v>5.9547452263375371</v>
      </c>
      <c r="D5" s="362">
        <v>6.2334684046033324</v>
      </c>
      <c r="E5" s="362">
        <v>6.345620533957133</v>
      </c>
      <c r="F5" s="362">
        <v>6.4711967817153715</v>
      </c>
      <c r="G5" s="362">
        <v>6.6057296329134525</v>
      </c>
      <c r="H5" s="362">
        <v>6.6959364848825631</v>
      </c>
      <c r="I5" s="362">
        <v>6.9386559995763859</v>
      </c>
      <c r="J5" s="362">
        <v>7.1070079904253198</v>
      </c>
      <c r="K5" s="362">
        <v>7.0292750333811274</v>
      </c>
      <c r="L5" s="460">
        <v>7.1049264299931494</v>
      </c>
    </row>
    <row r="6" spans="2:12" ht="13.5" x14ac:dyDescent="0.2">
      <c r="B6" s="361" t="s">
        <v>186</v>
      </c>
      <c r="C6" s="362">
        <v>7.2511707715867821</v>
      </c>
      <c r="D6" s="362">
        <v>6.3673918482770961</v>
      </c>
      <c r="E6" s="362">
        <v>6.4904456795218728</v>
      </c>
      <c r="F6" s="362">
        <v>6.1605679573892065</v>
      </c>
      <c r="G6" s="362">
        <v>6.4746950620260062</v>
      </c>
      <c r="H6" s="362">
        <v>5.4419383022753616</v>
      </c>
      <c r="I6" s="362">
        <v>5.5445345287593515</v>
      </c>
      <c r="J6" s="362">
        <v>5.3785817558323279</v>
      </c>
      <c r="K6" s="362">
        <v>4.6758647048962567</v>
      </c>
      <c r="L6" s="460">
        <v>4.7425201441423379</v>
      </c>
    </row>
    <row r="7" spans="2:12" ht="15.75" x14ac:dyDescent="0.2">
      <c r="B7" s="363" t="s">
        <v>185</v>
      </c>
      <c r="C7" s="364">
        <v>11.927908818741253</v>
      </c>
      <c r="D7" s="364">
        <v>11.586280869787759</v>
      </c>
      <c r="E7" s="364">
        <v>11.842919225046986</v>
      </c>
      <c r="F7" s="364">
        <v>11.723761082833688</v>
      </c>
      <c r="G7" s="364">
        <v>12.142938562431496</v>
      </c>
      <c r="H7" s="364">
        <v>11.377594122400158</v>
      </c>
      <c r="I7" s="364">
        <v>11.759659874177174</v>
      </c>
      <c r="J7" s="365">
        <v>11.808721634524066</v>
      </c>
      <c r="K7" s="366">
        <v>11.12917826075223</v>
      </c>
      <c r="L7" s="365">
        <v>11.229060939119606</v>
      </c>
    </row>
  </sheetData>
  <mergeCells count="1">
    <mergeCell ref="B2:J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K60"/>
  <sheetViews>
    <sheetView zoomScale="130" zoomScaleNormal="130" workbookViewId="0">
      <selection activeCell="H10" sqref="H10"/>
    </sheetView>
  </sheetViews>
  <sheetFormatPr baseColWidth="10" defaultRowHeight="11.25" x14ac:dyDescent="0.2"/>
  <cols>
    <col min="1" max="1" width="3.7109375" style="2" customWidth="1"/>
    <col min="2" max="2" width="34.42578125" style="2" customWidth="1"/>
    <col min="3" max="3" width="18.28515625" style="2" customWidth="1"/>
    <col min="4" max="6" width="12.140625" style="2" bestFit="1" customWidth="1"/>
    <col min="7" max="7" width="15.28515625" style="2" customWidth="1"/>
    <col min="8" max="8" width="15.5703125" style="2" customWidth="1"/>
    <col min="9" max="16384" width="11.42578125" style="2"/>
  </cols>
  <sheetData>
    <row r="1" spans="2:7" ht="15" customHeight="1" x14ac:dyDescent="0.2">
      <c r="B1" s="1" t="s">
        <v>231</v>
      </c>
    </row>
    <row r="2" spans="2:7" ht="15" customHeight="1" x14ac:dyDescent="0.2">
      <c r="B2" s="4"/>
      <c r="G2" s="24" t="s">
        <v>52</v>
      </c>
    </row>
    <row r="3" spans="2:7" s="3" customFormat="1" ht="15" customHeight="1" x14ac:dyDescent="0.2">
      <c r="B3" s="134"/>
      <c r="C3" s="100" t="s">
        <v>26</v>
      </c>
      <c r="D3" s="100" t="s">
        <v>27</v>
      </c>
      <c r="E3" s="100" t="s">
        <v>28</v>
      </c>
      <c r="F3" s="100" t="s">
        <v>29</v>
      </c>
      <c r="G3" s="100" t="s">
        <v>30</v>
      </c>
    </row>
    <row r="4" spans="2:7" s="3" customFormat="1" ht="22.5" x14ac:dyDescent="0.2">
      <c r="B4" s="102" t="s">
        <v>144</v>
      </c>
      <c r="C4" s="459">
        <v>2.8908705116301143</v>
      </c>
      <c r="D4" s="459">
        <v>13.532019699601156</v>
      </c>
      <c r="E4" s="459">
        <v>21.950231152164239</v>
      </c>
      <c r="F4" s="459">
        <v>34.915641313035465</v>
      </c>
      <c r="G4" s="459">
        <v>26.711237323569026</v>
      </c>
    </row>
    <row r="5" spans="2:7" s="3" customFormat="1" ht="15" customHeight="1" x14ac:dyDescent="0.2">
      <c r="B5" s="103" t="s">
        <v>33</v>
      </c>
      <c r="C5" s="104">
        <v>2.6768512910245192</v>
      </c>
      <c r="D5" s="104">
        <v>10.643336249635462</v>
      </c>
      <c r="E5" s="104">
        <v>20.641048074118938</v>
      </c>
      <c r="F5" s="104">
        <v>36.211274872692194</v>
      </c>
      <c r="G5" s="104">
        <v>29.827489512528881</v>
      </c>
    </row>
    <row r="6" spans="2:7" s="3" customFormat="1" ht="15" customHeight="1" x14ac:dyDescent="0.2">
      <c r="B6" s="9"/>
      <c r="C6" s="9"/>
      <c r="D6" s="9"/>
      <c r="E6" s="9"/>
      <c r="F6" s="9"/>
      <c r="G6" s="9"/>
    </row>
    <row r="7" spans="2:7" ht="15" customHeight="1" x14ac:dyDescent="0.2">
      <c r="B7" s="11" t="s">
        <v>145</v>
      </c>
      <c r="C7" s="94" t="s">
        <v>3</v>
      </c>
      <c r="D7" s="94" t="s">
        <v>3</v>
      </c>
      <c r="E7" s="94" t="s">
        <v>3</v>
      </c>
      <c r="F7" s="94" t="s">
        <v>3</v>
      </c>
      <c r="G7" s="94" t="s">
        <v>3</v>
      </c>
    </row>
    <row r="8" spans="2:7" ht="15" customHeight="1" x14ac:dyDescent="0.2">
      <c r="B8" s="11" t="s">
        <v>11</v>
      </c>
      <c r="C8" s="94">
        <v>2.1220624342336021</v>
      </c>
      <c r="D8" s="94">
        <v>24.320901048365094</v>
      </c>
      <c r="E8" s="94">
        <v>44.966678358470716</v>
      </c>
      <c r="F8" s="94">
        <v>26.789820335944505</v>
      </c>
      <c r="G8" s="94">
        <v>1.8005378229860869</v>
      </c>
    </row>
    <row r="9" spans="2:7" ht="15" customHeight="1" x14ac:dyDescent="0.2">
      <c r="B9" s="11" t="s">
        <v>23</v>
      </c>
      <c r="C9" s="94">
        <v>1.4064239771499925</v>
      </c>
      <c r="D9" s="94">
        <v>13.367955568687744</v>
      </c>
      <c r="E9" s="94">
        <v>23.989336217963164</v>
      </c>
      <c r="F9" s="94">
        <v>41.509289075633063</v>
      </c>
      <c r="G9" s="94">
        <v>19.726995160566041</v>
      </c>
    </row>
    <row r="10" spans="2:7" ht="15" customHeight="1" x14ac:dyDescent="0.2">
      <c r="B10" s="11" t="s">
        <v>24</v>
      </c>
      <c r="C10" s="94">
        <v>4.6649691589166808</v>
      </c>
      <c r="D10" s="94">
        <v>2.3287400770686673</v>
      </c>
      <c r="E10" s="94">
        <v>1.8099562914448333</v>
      </c>
      <c r="F10" s="94">
        <v>18.917906891246034</v>
      </c>
      <c r="G10" s="94">
        <v>72.278427581323783</v>
      </c>
    </row>
    <row r="11" spans="2:7" ht="15" customHeight="1" x14ac:dyDescent="0.2">
      <c r="B11" s="11" t="s">
        <v>25</v>
      </c>
      <c r="C11" s="94">
        <v>2.3103919562096937</v>
      </c>
      <c r="D11" s="94">
        <v>13.058796865449201</v>
      </c>
      <c r="E11" s="94">
        <v>30.468809021792133</v>
      </c>
      <c r="F11" s="94">
        <v>43.230565304286309</v>
      </c>
      <c r="G11" s="94">
        <v>10.931436852262658</v>
      </c>
    </row>
    <row r="12" spans="2:7" ht="15" customHeight="1" x14ac:dyDescent="0.2">
      <c r="B12" s="11" t="s">
        <v>19</v>
      </c>
      <c r="C12" s="94">
        <v>33.981148576426001</v>
      </c>
      <c r="D12" s="94">
        <v>16.867489392025394</v>
      </c>
      <c r="E12" s="94">
        <v>18.721860525378162</v>
      </c>
      <c r="F12" s="94">
        <v>26.792018916205095</v>
      </c>
      <c r="G12" s="94">
        <v>3.6374825899653422</v>
      </c>
    </row>
    <row r="13" spans="2:7" ht="15" customHeight="1" x14ac:dyDescent="0.2">
      <c r="B13" s="11" t="s">
        <v>148</v>
      </c>
      <c r="C13" s="94" t="s">
        <v>3</v>
      </c>
      <c r="D13" s="94" t="s">
        <v>3</v>
      </c>
      <c r="E13" s="94" t="s">
        <v>3</v>
      </c>
      <c r="F13" s="94" t="s">
        <v>3</v>
      </c>
      <c r="G13" s="94" t="s">
        <v>3</v>
      </c>
    </row>
    <row r="14" spans="2:7" ht="15" customHeight="1" x14ac:dyDescent="0.2">
      <c r="B14" s="11" t="s">
        <v>149</v>
      </c>
      <c r="C14" s="94" t="s">
        <v>3</v>
      </c>
      <c r="D14" s="94" t="s">
        <v>3</v>
      </c>
      <c r="E14" s="94" t="s">
        <v>3</v>
      </c>
      <c r="F14" s="94" t="s">
        <v>3</v>
      </c>
      <c r="G14" s="94" t="s">
        <v>3</v>
      </c>
    </row>
    <row r="15" spans="2:7" ht="15" customHeight="1" x14ac:dyDescent="0.2">
      <c r="B15" s="11" t="s">
        <v>55</v>
      </c>
      <c r="C15" s="94">
        <v>0.41539623485971638</v>
      </c>
      <c r="D15" s="94">
        <v>7.4960138745139719</v>
      </c>
      <c r="E15" s="94">
        <v>16.99068505412739</v>
      </c>
      <c r="F15" s="94">
        <v>35.054826708439393</v>
      </c>
      <c r="G15" s="94">
        <v>40.043078128059527</v>
      </c>
    </row>
    <row r="16" spans="2:7" ht="15" customHeight="1" x14ac:dyDescent="0.2">
      <c r="B16" s="11" t="s">
        <v>54</v>
      </c>
      <c r="C16" s="94">
        <v>1.1259913212629058</v>
      </c>
      <c r="D16" s="94">
        <v>11.714892263953313</v>
      </c>
      <c r="E16" s="94">
        <v>24.12324180757145</v>
      </c>
      <c r="F16" s="94">
        <v>40.413331088832358</v>
      </c>
      <c r="G16" s="94">
        <v>22.62254351837997</v>
      </c>
    </row>
    <row r="17" spans="2:11" ht="15" customHeight="1" x14ac:dyDescent="0.2">
      <c r="B17" s="4"/>
      <c r="C17" s="193"/>
      <c r="D17" s="193"/>
      <c r="E17" s="193"/>
      <c r="F17" s="193"/>
      <c r="G17" s="193"/>
    </row>
    <row r="18" spans="2:11" x14ac:dyDescent="0.2">
      <c r="B18" s="4"/>
    </row>
    <row r="19" spans="2:11" x14ac:dyDescent="0.2">
      <c r="B19" s="4"/>
    </row>
    <row r="20" spans="2:11" x14ac:dyDescent="0.2">
      <c r="B20" s="4"/>
    </row>
    <row r="21" spans="2:11" x14ac:dyDescent="0.2">
      <c r="B21" s="4"/>
    </row>
    <row r="22" spans="2:11" x14ac:dyDescent="0.2">
      <c r="B22" s="4"/>
    </row>
    <row r="27" spans="2:11" x14ac:dyDescent="0.2">
      <c r="J27" s="28"/>
      <c r="K27" s="28"/>
    </row>
    <row r="28" spans="2:11" x14ac:dyDescent="0.2">
      <c r="B28" s="14"/>
    </row>
    <row r="29" spans="2:11" x14ac:dyDescent="0.2">
      <c r="B29" s="14"/>
    </row>
    <row r="30" spans="2:11" x14ac:dyDescent="0.2">
      <c r="B30" s="14"/>
    </row>
    <row r="31" spans="2:11" x14ac:dyDescent="0.2">
      <c r="B31" s="14"/>
    </row>
    <row r="32" spans="2:11" x14ac:dyDescent="0.2">
      <c r="B32" s="14"/>
    </row>
    <row r="35" spans="2:9" x14ac:dyDescent="0.2">
      <c r="H35" s="15"/>
      <c r="I35" s="4"/>
    </row>
    <row r="36" spans="2:9" x14ac:dyDescent="0.2">
      <c r="H36" s="27"/>
      <c r="I36" s="27"/>
    </row>
    <row r="37" spans="2:9" x14ac:dyDescent="0.2">
      <c r="H37" s="27"/>
      <c r="I37" s="27"/>
    </row>
    <row r="38" spans="2:9" x14ac:dyDescent="0.2">
      <c r="H38" s="27"/>
      <c r="I38" s="27"/>
    </row>
    <row r="39" spans="2:9" x14ac:dyDescent="0.2">
      <c r="H39" s="27"/>
      <c r="I39" s="27"/>
    </row>
    <row r="40" spans="2:9" x14ac:dyDescent="0.2">
      <c r="H40" s="27"/>
      <c r="I40" s="27"/>
    </row>
    <row r="41" spans="2:9" x14ac:dyDescent="0.2">
      <c r="H41" s="27"/>
    </row>
    <row r="42" spans="2:9" x14ac:dyDescent="0.2">
      <c r="H42" s="27"/>
    </row>
    <row r="43" spans="2:9" ht="9" customHeight="1" x14ac:dyDescent="0.2">
      <c r="H43" s="27"/>
    </row>
    <row r="45" spans="2:9" x14ac:dyDescent="0.2">
      <c r="B45" s="4"/>
      <c r="C45" s="12"/>
      <c r="D45" s="12"/>
      <c r="E45" s="12"/>
      <c r="F45" s="12"/>
      <c r="G45" s="12"/>
    </row>
    <row r="46" spans="2:9" x14ac:dyDescent="0.2">
      <c r="B46" s="25"/>
      <c r="C46" s="4"/>
      <c r="D46" s="4"/>
      <c r="E46" s="4"/>
      <c r="F46" s="4"/>
      <c r="G46" s="4"/>
    </row>
    <row r="47" spans="2:9" x14ac:dyDescent="0.2">
      <c r="B47" s="4"/>
      <c r="C47" s="4"/>
      <c r="D47" s="4"/>
      <c r="E47" s="4"/>
      <c r="F47" s="4"/>
      <c r="G47" s="4"/>
      <c r="H47" s="4"/>
    </row>
    <row r="48" spans="2:9" x14ac:dyDescent="0.2">
      <c r="B48" s="4"/>
      <c r="C48" s="4"/>
      <c r="D48" s="4"/>
      <c r="E48" s="4"/>
      <c r="F48" s="4"/>
      <c r="G48" s="4"/>
      <c r="H48" s="4"/>
    </row>
    <row r="49" spans="2:9" x14ac:dyDescent="0.2">
      <c r="B49" s="4"/>
      <c r="C49" s="4"/>
      <c r="D49" s="4"/>
      <c r="E49" s="4"/>
      <c r="F49" s="4"/>
      <c r="G49" s="4"/>
      <c r="H49" s="4"/>
    </row>
    <row r="50" spans="2:9" x14ac:dyDescent="0.2">
      <c r="B50" s="26"/>
      <c r="C50" s="4"/>
      <c r="D50" s="4"/>
      <c r="E50" s="4"/>
      <c r="F50" s="4"/>
      <c r="G50" s="4"/>
      <c r="H50" s="4"/>
    </row>
    <row r="51" spans="2:9" x14ac:dyDescent="0.2">
      <c r="B51" s="4"/>
      <c r="C51" s="5"/>
      <c r="D51" s="5"/>
      <c r="E51" s="5"/>
      <c r="F51" s="5"/>
      <c r="G51" s="5"/>
      <c r="H51" s="5"/>
      <c r="I51" s="22"/>
    </row>
    <row r="52" spans="2:9" x14ac:dyDescent="0.2">
      <c r="B52" s="4"/>
      <c r="C52" s="5"/>
      <c r="D52" s="5"/>
      <c r="E52" s="5"/>
      <c r="F52" s="5"/>
      <c r="G52" s="5"/>
      <c r="H52" s="5"/>
      <c r="I52" s="22"/>
    </row>
    <row r="53" spans="2:9" x14ac:dyDescent="0.2">
      <c r="B53" s="4"/>
      <c r="C53" s="5"/>
      <c r="D53" s="5"/>
      <c r="E53" s="5"/>
      <c r="F53" s="5"/>
      <c r="G53" s="5"/>
      <c r="H53" s="5"/>
      <c r="I53" s="22"/>
    </row>
    <row r="54" spans="2:9" x14ac:dyDescent="0.2">
      <c r="B54" s="4"/>
      <c r="C54" s="5"/>
      <c r="D54" s="5"/>
      <c r="E54" s="5"/>
      <c r="F54" s="5"/>
      <c r="G54" s="5"/>
      <c r="H54" s="5"/>
      <c r="I54" s="22"/>
    </row>
    <row r="55" spans="2:9" x14ac:dyDescent="0.2">
      <c r="B55" s="4"/>
      <c r="C55" s="5"/>
      <c r="D55" s="5"/>
      <c r="E55" s="5"/>
      <c r="F55" s="5"/>
      <c r="G55" s="5"/>
      <c r="H55" s="5"/>
      <c r="I55" s="22"/>
    </row>
    <row r="56" spans="2:9" x14ac:dyDescent="0.2">
      <c r="B56" s="4"/>
      <c r="C56" s="5"/>
      <c r="D56" s="5"/>
      <c r="E56" s="5"/>
      <c r="F56" s="5"/>
      <c r="G56" s="5"/>
      <c r="H56" s="5"/>
      <c r="I56" s="22"/>
    </row>
    <row r="57" spans="2:9" x14ac:dyDescent="0.2">
      <c r="B57" s="4"/>
      <c r="C57" s="5"/>
      <c r="D57" s="5"/>
      <c r="E57" s="5"/>
      <c r="F57" s="5"/>
      <c r="G57" s="5"/>
      <c r="H57" s="5"/>
      <c r="I57" s="22"/>
    </row>
    <row r="58" spans="2:9" x14ac:dyDescent="0.2">
      <c r="B58" s="26"/>
      <c r="C58" s="5"/>
      <c r="D58" s="5"/>
      <c r="E58" s="5"/>
      <c r="F58" s="5"/>
      <c r="G58" s="5"/>
      <c r="H58" s="5"/>
      <c r="I58" s="22"/>
    </row>
    <row r="59" spans="2:9" x14ac:dyDescent="0.2">
      <c r="B59" s="4"/>
      <c r="C59" s="4"/>
      <c r="D59" s="4"/>
      <c r="E59" s="4"/>
      <c r="F59" s="4"/>
      <c r="G59" s="4"/>
      <c r="H59" s="5"/>
    </row>
    <row r="60" spans="2:9" x14ac:dyDescent="0.2">
      <c r="H60" s="13"/>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H53"/>
  <sheetViews>
    <sheetView zoomScale="145" zoomScaleNormal="145" workbookViewId="0">
      <selection activeCell="C8" sqref="C8"/>
    </sheetView>
  </sheetViews>
  <sheetFormatPr baseColWidth="10" defaultRowHeight="11.25" x14ac:dyDescent="0.2"/>
  <cols>
    <col min="1" max="1" width="3.7109375" style="2" customWidth="1"/>
    <col min="2" max="2" width="30.7109375" style="2" customWidth="1"/>
    <col min="3" max="4" width="12.42578125" style="2" bestFit="1" customWidth="1"/>
    <col min="5" max="5" width="13.85546875" style="2" bestFit="1" customWidth="1"/>
    <col min="6" max="16384" width="11.42578125" style="2"/>
  </cols>
  <sheetData>
    <row r="1" spans="2:4" ht="15" customHeight="1" x14ac:dyDescent="0.2">
      <c r="B1" s="1" t="s">
        <v>233</v>
      </c>
    </row>
    <row r="2" spans="2:4" ht="15" customHeight="1" x14ac:dyDescent="0.2">
      <c r="B2" s="1"/>
    </row>
    <row r="3" spans="2:4" ht="15" customHeight="1" x14ac:dyDescent="0.2">
      <c r="D3" s="24" t="s">
        <v>52</v>
      </c>
    </row>
    <row r="4" spans="2:4" s="3" customFormat="1" ht="15" customHeight="1" x14ac:dyDescent="0.2">
      <c r="B4" s="135"/>
      <c r="C4" s="105" t="s">
        <v>18</v>
      </c>
      <c r="D4" s="105" t="s">
        <v>17</v>
      </c>
    </row>
    <row r="5" spans="2:4" ht="15" customHeight="1" x14ac:dyDescent="0.2">
      <c r="B5" s="11" t="s">
        <v>145</v>
      </c>
      <c r="C5" s="94" t="s">
        <v>3</v>
      </c>
      <c r="D5" s="94" t="s">
        <v>3</v>
      </c>
    </row>
    <row r="6" spans="2:4" ht="15" customHeight="1" x14ac:dyDescent="0.2">
      <c r="B6" s="11" t="s">
        <v>11</v>
      </c>
      <c r="C6" s="94">
        <v>46.781642794504528</v>
      </c>
      <c r="D6" s="94">
        <v>53.218357205495472</v>
      </c>
    </row>
    <row r="7" spans="2:4" ht="15" customHeight="1" x14ac:dyDescent="0.2">
      <c r="B7" s="11" t="s">
        <v>23</v>
      </c>
      <c r="C7" s="94">
        <v>64.517717603420152</v>
      </c>
      <c r="D7" s="94">
        <v>35.482282396579848</v>
      </c>
    </row>
    <row r="8" spans="2:4" ht="15" customHeight="1" x14ac:dyDescent="0.2">
      <c r="B8" s="11" t="s">
        <v>24</v>
      </c>
      <c r="C8" s="94">
        <v>7.2565052218787871</v>
      </c>
      <c r="D8" s="94">
        <v>92.743494778121217</v>
      </c>
    </row>
    <row r="9" spans="2:4" ht="15" customHeight="1" x14ac:dyDescent="0.2">
      <c r="B9" s="11" t="s">
        <v>25</v>
      </c>
      <c r="C9" s="94">
        <v>38.420515849441465</v>
      </c>
      <c r="D9" s="94">
        <v>61.579484150558542</v>
      </c>
    </row>
    <row r="10" spans="2:4" ht="15" customHeight="1" x14ac:dyDescent="0.2">
      <c r="B10" s="11" t="s">
        <v>31</v>
      </c>
      <c r="C10" s="94">
        <v>35.00955527483562</v>
      </c>
      <c r="D10" s="94">
        <v>64.99044472516438</v>
      </c>
    </row>
    <row r="11" spans="2:4" ht="15" customHeight="1" x14ac:dyDescent="0.2">
      <c r="B11" s="11" t="s">
        <v>148</v>
      </c>
      <c r="C11" s="94" t="s">
        <v>3</v>
      </c>
      <c r="D11" s="94" t="s">
        <v>3</v>
      </c>
    </row>
    <row r="12" spans="2:4" ht="15" customHeight="1" x14ac:dyDescent="0.2">
      <c r="B12" s="11" t="s">
        <v>149</v>
      </c>
      <c r="C12" s="94" t="s">
        <v>3</v>
      </c>
      <c r="D12" s="94" t="s">
        <v>3</v>
      </c>
    </row>
    <row r="13" spans="2:4" ht="15" customHeight="1" x14ac:dyDescent="0.2">
      <c r="B13" s="11" t="s">
        <v>55</v>
      </c>
      <c r="C13" s="94">
        <v>45.773249227240306</v>
      </c>
      <c r="D13" s="94">
        <v>54.226750772759694</v>
      </c>
    </row>
    <row r="14" spans="2:4" ht="15" customHeight="1" x14ac:dyDescent="0.2">
      <c r="B14" s="11" t="s">
        <v>54</v>
      </c>
      <c r="C14" s="94">
        <v>37.421054272265344</v>
      </c>
      <c r="D14" s="94">
        <v>62.578945727734656</v>
      </c>
    </row>
    <row r="15" spans="2:4" ht="15" customHeight="1" x14ac:dyDescent="0.2">
      <c r="B15" s="99" t="s">
        <v>34</v>
      </c>
      <c r="C15" s="222">
        <v>42.036041840335884</v>
      </c>
      <c r="D15" s="222">
        <v>57.963958159664116</v>
      </c>
    </row>
    <row r="24" spans="2:4" x14ac:dyDescent="0.2">
      <c r="C24" s="21"/>
      <c r="D24" s="21"/>
    </row>
    <row r="25" spans="2:4" x14ac:dyDescent="0.2">
      <c r="B25" s="25"/>
      <c r="C25" s="4"/>
      <c r="D25" s="4"/>
    </row>
    <row r="37" spans="2:8" x14ac:dyDescent="0.2">
      <c r="B37" s="4"/>
      <c r="C37" s="12"/>
      <c r="D37" s="12"/>
    </row>
    <row r="38" spans="2:8" x14ac:dyDescent="0.2">
      <c r="B38" s="4"/>
      <c r="C38" s="12"/>
      <c r="D38" s="12"/>
    </row>
    <row r="39" spans="2:8" x14ac:dyDescent="0.2">
      <c r="B39" s="4"/>
      <c r="C39" s="12"/>
      <c r="D39" s="12"/>
    </row>
    <row r="40" spans="2:8" x14ac:dyDescent="0.2">
      <c r="C40" s="12"/>
      <c r="D40" s="12"/>
      <c r="F40" s="4"/>
      <c r="G40" s="12"/>
      <c r="H40" s="12"/>
    </row>
    <row r="41" spans="2:8" x14ac:dyDescent="0.2">
      <c r="F41" s="4"/>
      <c r="G41" s="12"/>
      <c r="H41" s="12"/>
    </row>
    <row r="44" spans="2:8" x14ac:dyDescent="0.2">
      <c r="B44" s="26"/>
      <c r="C44" s="4"/>
      <c r="D44" s="4"/>
      <c r="E44" s="4"/>
      <c r="G44" s="27"/>
      <c r="H44" s="27"/>
    </row>
    <row r="45" spans="2:8" x14ac:dyDescent="0.2">
      <c r="B45" s="4"/>
      <c r="C45" s="5"/>
      <c r="D45" s="5"/>
      <c r="E45" s="5"/>
    </row>
    <row r="46" spans="2:8" x14ac:dyDescent="0.2">
      <c r="B46" s="4"/>
      <c r="C46" s="5"/>
      <c r="D46" s="5"/>
      <c r="E46" s="5"/>
    </row>
    <row r="47" spans="2:8" x14ac:dyDescent="0.2">
      <c r="B47" s="4"/>
      <c r="C47" s="5"/>
      <c r="D47" s="5"/>
      <c r="E47" s="5"/>
    </row>
    <row r="48" spans="2:8" x14ac:dyDescent="0.2">
      <c r="B48" s="4"/>
      <c r="C48" s="5"/>
      <c r="D48" s="5"/>
      <c r="E48" s="5"/>
    </row>
    <row r="49" spans="2:5" x14ac:dyDescent="0.2">
      <c r="B49" s="4"/>
      <c r="C49" s="5"/>
      <c r="D49" s="5"/>
      <c r="E49" s="5"/>
    </row>
    <row r="50" spans="2:5" x14ac:dyDescent="0.2">
      <c r="B50" s="4"/>
      <c r="C50" s="5"/>
      <c r="D50" s="5"/>
      <c r="E50" s="5"/>
    </row>
    <row r="51" spans="2:5" x14ac:dyDescent="0.2">
      <c r="B51" s="4"/>
      <c r="C51" s="5"/>
      <c r="D51" s="5"/>
      <c r="E51" s="5"/>
    </row>
    <row r="52" spans="2:5" x14ac:dyDescent="0.2">
      <c r="B52" s="4"/>
      <c r="C52" s="5"/>
      <c r="D52" s="5"/>
      <c r="E52" s="5"/>
    </row>
    <row r="53" spans="2:5" x14ac:dyDescent="0.2">
      <c r="B53" s="4"/>
      <c r="C53" s="4"/>
      <c r="D53" s="4"/>
      <c r="E53" s="4"/>
    </row>
  </sheetData>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61"/>
  <sheetViews>
    <sheetView zoomScale="115" zoomScaleNormal="115" workbookViewId="0">
      <pane xSplit="1" topLeftCell="B1" activePane="topRight" state="frozen"/>
      <selection activeCell="P21" sqref="P21"/>
      <selection pane="topRight" activeCell="P11" sqref="P11"/>
    </sheetView>
  </sheetViews>
  <sheetFormatPr baseColWidth="10" defaultRowHeight="11.25" x14ac:dyDescent="0.2"/>
  <cols>
    <col min="1" max="1" width="53.85546875" style="2" bestFit="1" customWidth="1"/>
    <col min="2" max="2" width="7.42578125" style="2" customWidth="1"/>
    <col min="3" max="13" width="6.7109375" style="2" customWidth="1"/>
    <col min="14" max="16" width="6.28515625" style="2" customWidth="1"/>
    <col min="17" max="17" width="11.7109375" style="2" customWidth="1"/>
    <col min="18" max="22" width="6.28515625" style="2" customWidth="1"/>
    <col min="23" max="23" width="6.5703125" style="2" customWidth="1"/>
    <col min="24" max="25" width="9.28515625" style="2" customWidth="1"/>
    <col min="26" max="16384" width="11.42578125" style="2"/>
  </cols>
  <sheetData>
    <row r="1" spans="1:23" ht="15" customHeight="1" x14ac:dyDescent="0.2">
      <c r="A1" s="1" t="s">
        <v>210</v>
      </c>
      <c r="N1" s="36"/>
      <c r="O1" s="36"/>
      <c r="P1" s="36"/>
    </row>
    <row r="2" spans="1:23" ht="15" customHeight="1" x14ac:dyDescent="0.2">
      <c r="N2" s="36"/>
      <c r="O2" s="36"/>
      <c r="P2" s="36"/>
    </row>
    <row r="3" spans="1:23" s="1" customFormat="1" ht="60" customHeight="1" x14ac:dyDescent="0.2">
      <c r="A3" s="466"/>
      <c r="B3" s="471" t="s">
        <v>53</v>
      </c>
      <c r="C3" s="472"/>
      <c r="D3" s="472"/>
      <c r="E3" s="472"/>
      <c r="F3" s="472"/>
      <c r="G3" s="472"/>
      <c r="H3" s="472"/>
      <c r="I3" s="472"/>
      <c r="J3" s="472"/>
      <c r="K3" s="472"/>
      <c r="L3" s="472"/>
      <c r="M3" s="472"/>
      <c r="N3" s="472"/>
      <c r="O3" s="472"/>
      <c r="P3" s="473"/>
      <c r="Q3" s="154" t="s">
        <v>64</v>
      </c>
      <c r="R3" s="468" t="s">
        <v>72</v>
      </c>
      <c r="S3" s="469"/>
      <c r="T3" s="470"/>
      <c r="U3" s="468" t="s">
        <v>71</v>
      </c>
      <c r="V3" s="469"/>
      <c r="W3" s="470"/>
    </row>
    <row r="4" spans="1:23" ht="25.5" customHeight="1" x14ac:dyDescent="0.2">
      <c r="A4" s="467"/>
      <c r="B4" s="154">
        <v>2005</v>
      </c>
      <c r="C4" s="154">
        <v>2006</v>
      </c>
      <c r="D4" s="154">
        <v>2007</v>
      </c>
      <c r="E4" s="154">
        <v>2008</v>
      </c>
      <c r="F4" s="154">
        <v>2009</v>
      </c>
      <c r="G4" s="154">
        <v>2010</v>
      </c>
      <c r="H4" s="154">
        <v>2011</v>
      </c>
      <c r="I4" s="154">
        <v>2012</v>
      </c>
      <c r="J4" s="154">
        <v>2013</v>
      </c>
      <c r="K4" s="154">
        <v>2014</v>
      </c>
      <c r="L4" s="154">
        <v>2015</v>
      </c>
      <c r="M4" s="154">
        <v>2016</v>
      </c>
      <c r="N4" s="384">
        <v>2017</v>
      </c>
      <c r="O4" s="380">
        <v>2018</v>
      </c>
      <c r="P4" s="154">
        <v>2019</v>
      </c>
      <c r="Q4" s="154">
        <v>2019</v>
      </c>
      <c r="R4" s="154" t="s">
        <v>100</v>
      </c>
      <c r="S4" s="154" t="s">
        <v>132</v>
      </c>
      <c r="T4" s="154" t="s">
        <v>151</v>
      </c>
      <c r="U4" s="154" t="s">
        <v>100</v>
      </c>
      <c r="V4" s="154" t="s">
        <v>132</v>
      </c>
      <c r="W4" s="154" t="s">
        <v>151</v>
      </c>
    </row>
    <row r="5" spans="1:23" ht="22.5" customHeight="1" x14ac:dyDescent="0.2">
      <c r="A5" s="87" t="s">
        <v>176</v>
      </c>
      <c r="B5" s="88">
        <f t="shared" ref="B5:M5" si="0">SUM(B6:B10,B12:B13)</f>
        <v>3707.5644090000001</v>
      </c>
      <c r="C5" s="88">
        <f t="shared" si="0"/>
        <v>4103.767863</v>
      </c>
      <c r="D5" s="88">
        <f t="shared" si="0"/>
        <v>4336.4880356000667</v>
      </c>
      <c r="E5" s="88">
        <f t="shared" si="0"/>
        <v>4446.3411550000001</v>
      </c>
      <c r="F5" s="88">
        <f t="shared" si="0"/>
        <v>4471.6614909600003</v>
      </c>
      <c r="G5" s="88">
        <f t="shared" si="0"/>
        <v>4572.721587</v>
      </c>
      <c r="H5" s="88">
        <f t="shared" si="0"/>
        <v>4769.1576780000005</v>
      </c>
      <c r="I5" s="88">
        <f t="shared" si="0"/>
        <v>5158.7823580000004</v>
      </c>
      <c r="J5" s="88">
        <f t="shared" si="0"/>
        <v>5726.888672000001</v>
      </c>
      <c r="K5" s="88">
        <f t="shared" si="0"/>
        <v>5725.0528160000003</v>
      </c>
      <c r="L5" s="88">
        <f t="shared" si="0"/>
        <v>5915.7772690000002</v>
      </c>
      <c r="M5" s="88">
        <f t="shared" si="0"/>
        <v>6050.416827</v>
      </c>
      <c r="N5" s="385">
        <f>SUM(N6:N10,N12:N13)</f>
        <v>6205.3069219999998</v>
      </c>
      <c r="O5" s="241">
        <f>SUM(O6:O10,O12:O13)</f>
        <v>5015.119643</v>
      </c>
      <c r="P5" s="88">
        <f>SUM(P6:P10,P12:P13)</f>
        <v>5352.2961880000003</v>
      </c>
      <c r="Q5" s="88">
        <f>P5/P$24*100.02</f>
        <v>39.386075758430103</v>
      </c>
      <c r="R5" s="237">
        <f>(N5/M5-1)*100.02</f>
        <v>2.5605024818730415</v>
      </c>
      <c r="S5" s="237">
        <f>(O5/N5-1)*100.02</f>
        <v>-19.183987696649176</v>
      </c>
      <c r="T5" s="237">
        <f>(P5/O5-1)*100</f>
        <v>6.7232004219605068</v>
      </c>
      <c r="U5" s="237">
        <f>(N5/(M5*(1+Inflation!$F$12))-1)*100</f>
        <v>1.5120986001078807</v>
      </c>
      <c r="V5" s="237">
        <f>(O5/(N5*(1+Inflation!$G$12))-1)*100</f>
        <v>-20.648795723726277</v>
      </c>
      <c r="W5" s="237">
        <f>(P5/(O5*(1+Inflation!$H$12))-1)*100</f>
        <v>5.5533996738052815</v>
      </c>
    </row>
    <row r="6" spans="1:23" ht="15" customHeight="1" x14ac:dyDescent="0.2">
      <c r="A6" s="80" t="s">
        <v>145</v>
      </c>
      <c r="B6" s="74" t="s">
        <v>10</v>
      </c>
      <c r="C6" s="74" t="s">
        <v>10</v>
      </c>
      <c r="D6" s="74" t="s">
        <v>10</v>
      </c>
      <c r="E6" s="74" t="s">
        <v>10</v>
      </c>
      <c r="F6" s="74" t="s">
        <v>10</v>
      </c>
      <c r="G6" s="74" t="s">
        <v>10</v>
      </c>
      <c r="H6" s="74" t="s">
        <v>10</v>
      </c>
      <c r="I6" s="74" t="s">
        <v>10</v>
      </c>
      <c r="J6" s="74" t="s">
        <v>10</v>
      </c>
      <c r="K6" s="74" t="s">
        <v>10</v>
      </c>
      <c r="L6" s="74" t="s">
        <v>10</v>
      </c>
      <c r="M6" s="74" t="s">
        <v>10</v>
      </c>
      <c r="N6" s="386" t="s">
        <v>10</v>
      </c>
      <c r="O6" s="242" t="s">
        <v>10</v>
      </c>
      <c r="P6" s="74">
        <v>406.47230100000002</v>
      </c>
      <c r="Q6" s="74">
        <v>2.9911178825982798</v>
      </c>
      <c r="R6" s="238" t="s">
        <v>10</v>
      </c>
      <c r="S6" s="238" t="s">
        <v>10</v>
      </c>
      <c r="T6" s="238" t="s">
        <v>10</v>
      </c>
      <c r="U6" s="238" t="s">
        <v>10</v>
      </c>
      <c r="V6" s="238" t="s">
        <v>10</v>
      </c>
      <c r="W6" s="238" t="s">
        <v>10</v>
      </c>
    </row>
    <row r="7" spans="1:23" ht="15" customHeight="1" x14ac:dyDescent="0.2">
      <c r="A7" s="81" t="s">
        <v>11</v>
      </c>
      <c r="B7" s="73">
        <v>853.20990300000005</v>
      </c>
      <c r="C7" s="73">
        <v>993.65309300000001</v>
      </c>
      <c r="D7" s="73">
        <v>1055.6348390000001</v>
      </c>
      <c r="E7" s="73">
        <v>1039</v>
      </c>
      <c r="F7" s="73">
        <v>1061.8488159999999</v>
      </c>
      <c r="G7" s="73">
        <v>1096.872022</v>
      </c>
      <c r="H7" s="73">
        <v>1147.1425429999999</v>
      </c>
      <c r="I7" s="73">
        <v>1294.4723220000001</v>
      </c>
      <c r="J7" s="73">
        <v>1549.4481940000001</v>
      </c>
      <c r="K7" s="73">
        <v>1831.3965579999999</v>
      </c>
      <c r="L7" s="73">
        <v>2067.4510930000001</v>
      </c>
      <c r="M7" s="73">
        <v>2226</v>
      </c>
      <c r="N7" s="387">
        <v>2391</v>
      </c>
      <c r="O7" s="243">
        <v>1581.217439</v>
      </c>
      <c r="P7" s="73">
        <v>1598.8048040000001</v>
      </c>
      <c r="Q7" s="73">
        <v>11.765164879041629</v>
      </c>
      <c r="R7" s="228">
        <v>7.4138814016172407</v>
      </c>
      <c r="S7" s="228">
        <v>-33.874718423764115</v>
      </c>
      <c r="T7" s="228">
        <v>1.1122673306160014</v>
      </c>
      <c r="U7" s="228">
        <v>6.146862557510846</v>
      </c>
      <c r="V7" s="228">
        <v>-34.903355382469229</v>
      </c>
      <c r="W7" s="228">
        <v>-0.34210039341934229</v>
      </c>
    </row>
    <row r="8" spans="1:23" ht="30" customHeight="1" x14ac:dyDescent="0.2">
      <c r="A8" s="81" t="s">
        <v>127</v>
      </c>
      <c r="B8" s="73">
        <v>806.245361</v>
      </c>
      <c r="C8" s="73">
        <v>820.21789200000001</v>
      </c>
      <c r="D8" s="73">
        <v>831.38059160006696</v>
      </c>
      <c r="E8" s="73">
        <v>835</v>
      </c>
      <c r="F8" s="73">
        <v>819.41475500000001</v>
      </c>
      <c r="G8" s="73">
        <v>801.41136500000005</v>
      </c>
      <c r="H8" s="73">
        <v>750.84712100000002</v>
      </c>
      <c r="I8" s="73">
        <v>741.92919600000005</v>
      </c>
      <c r="J8" s="73">
        <v>769.52287699999999</v>
      </c>
      <c r="K8" s="73">
        <v>756.78164700000002</v>
      </c>
      <c r="L8" s="73">
        <v>645.41121399999997</v>
      </c>
      <c r="M8" s="73">
        <v>656.42504199999996</v>
      </c>
      <c r="N8" s="387">
        <v>623.27145099999996</v>
      </c>
      <c r="O8" s="243">
        <v>542.02585299999998</v>
      </c>
      <c r="P8" s="73">
        <v>557.25391999999999</v>
      </c>
      <c r="Q8" s="73">
        <v>4.1006783516596643</v>
      </c>
      <c r="R8" s="228">
        <v>-5.0516387396140843</v>
      </c>
      <c r="S8" s="228">
        <v>-13.037954327800575</v>
      </c>
      <c r="T8" s="228">
        <v>2.8094724478022304</v>
      </c>
      <c r="U8" s="228">
        <v>-6.1693251839779917</v>
      </c>
      <c r="V8" s="228">
        <v>-14.39692778837186</v>
      </c>
      <c r="W8" s="228">
        <v>1.3306926478766856</v>
      </c>
    </row>
    <row r="9" spans="1:23" ht="15" customHeight="1" x14ac:dyDescent="0.2">
      <c r="A9" s="81" t="s">
        <v>0</v>
      </c>
      <c r="B9" s="73" t="s">
        <v>1</v>
      </c>
      <c r="C9" s="73">
        <v>165.46078600000001</v>
      </c>
      <c r="D9" s="73">
        <v>146.40836200000001</v>
      </c>
      <c r="E9" s="73">
        <v>126.63334</v>
      </c>
      <c r="F9" s="73">
        <v>122.31404696</v>
      </c>
      <c r="G9" s="73">
        <v>115.70264899999999</v>
      </c>
      <c r="H9" s="73">
        <v>115.00188900000001</v>
      </c>
      <c r="I9" s="73">
        <v>110.10148100000001</v>
      </c>
      <c r="J9" s="73">
        <v>117.80939100000001</v>
      </c>
      <c r="K9" s="73">
        <v>101.205589</v>
      </c>
      <c r="L9" s="73">
        <v>97.193130999999994</v>
      </c>
      <c r="M9" s="73">
        <v>88.465412999999998</v>
      </c>
      <c r="N9" s="387">
        <v>87.249160000000003</v>
      </c>
      <c r="O9" s="243">
        <v>54.285716000000001</v>
      </c>
      <c r="P9" s="73">
        <v>64.592166000000006</v>
      </c>
      <c r="Q9" s="73">
        <v>0.47531598665650915</v>
      </c>
      <c r="R9" s="228">
        <v>-1.375109445993306</v>
      </c>
      <c r="S9" s="228">
        <v>-37.788371474063482</v>
      </c>
      <c r="T9" s="228">
        <v>18.985565189929531</v>
      </c>
      <c r="U9" s="228">
        <v>-2.5368393747782325</v>
      </c>
      <c r="V9" s="228">
        <v>-38.754963172180148</v>
      </c>
      <c r="W9" s="228">
        <v>17.274113452105233</v>
      </c>
    </row>
    <row r="10" spans="1:23" ht="15" customHeight="1" x14ac:dyDescent="0.2">
      <c r="A10" s="82" t="s">
        <v>172</v>
      </c>
      <c r="B10" s="73" t="s">
        <v>1</v>
      </c>
      <c r="C10" s="73">
        <v>0.88491900000000001</v>
      </c>
      <c r="D10" s="73">
        <v>0.80129799999999995</v>
      </c>
      <c r="E10" s="73">
        <v>0.70781499999999997</v>
      </c>
      <c r="F10" s="73">
        <v>0.69749799999999995</v>
      </c>
      <c r="G10" s="73">
        <v>4.897297</v>
      </c>
      <c r="H10" s="73">
        <v>4.8521770000000002</v>
      </c>
      <c r="I10" s="73">
        <v>4.6423249999999996</v>
      </c>
      <c r="J10" s="73">
        <v>4.4885679999999999</v>
      </c>
      <c r="K10" s="73">
        <v>4.9714419999999997</v>
      </c>
      <c r="L10" s="73">
        <v>4.1785779999999999</v>
      </c>
      <c r="M10" s="73">
        <v>6.2815070000000004</v>
      </c>
      <c r="N10" s="387">
        <v>4.408137</v>
      </c>
      <c r="O10" s="243">
        <v>4.5338989999999999</v>
      </c>
      <c r="P10" s="73">
        <v>2.594678</v>
      </c>
      <c r="Q10" s="73">
        <v>1.9093521861860738E-2</v>
      </c>
      <c r="R10" s="228">
        <v>-29.82954049084082</v>
      </c>
      <c r="S10" s="228">
        <v>2.8535218483454576</v>
      </c>
      <c r="T10" s="228">
        <v>-42.771596808839362</v>
      </c>
      <c r="U10" s="228">
        <v>-30.650396679654047</v>
      </c>
      <c r="V10" s="228">
        <v>1.2426122125916539</v>
      </c>
      <c r="W10" s="228">
        <v>-43.594752541537531</v>
      </c>
    </row>
    <row r="11" spans="1:23" s="4" customFormat="1" ht="15" customHeight="1" x14ac:dyDescent="0.2">
      <c r="A11" s="83" t="s">
        <v>150</v>
      </c>
      <c r="B11" s="84">
        <v>2048.1091449999999</v>
      </c>
      <c r="C11" s="84">
        <v>2123.5511729999998</v>
      </c>
      <c r="D11" s="84">
        <v>2302.2629449999999</v>
      </c>
      <c r="E11" s="84">
        <v>2445</v>
      </c>
      <c r="F11" s="84">
        <v>2467.386375</v>
      </c>
      <c r="G11" s="84">
        <v>2553.8382539999998</v>
      </c>
      <c r="H11" s="84">
        <v>2751.313948</v>
      </c>
      <c r="I11" s="84">
        <v>3007.6370339999999</v>
      </c>
      <c r="J11" s="84">
        <v>3285.6196420000001</v>
      </c>
      <c r="K11" s="84">
        <v>3030.69758</v>
      </c>
      <c r="L11" s="84">
        <v>3101.5432530000003</v>
      </c>
      <c r="M11" s="84">
        <v>3073.2448650000001</v>
      </c>
      <c r="N11" s="388">
        <v>3099.3781739999999</v>
      </c>
      <c r="O11" s="244">
        <v>2833.056736</v>
      </c>
      <c r="P11" s="84">
        <v>2722.5783189999997</v>
      </c>
      <c r="Q11" s="84">
        <v>20.034705136612153</v>
      </c>
      <c r="R11" s="239">
        <v>0.85051913563678372</v>
      </c>
      <c r="S11" s="239">
        <v>-8.5944562855271567</v>
      </c>
      <c r="T11" s="239">
        <v>-3.8996189379526869</v>
      </c>
      <c r="U11" s="239">
        <v>-0.33787301448063856</v>
      </c>
      <c r="V11" s="239">
        <v>-10.023874926193265</v>
      </c>
      <c r="W11" s="239">
        <v>-5.2818972329011675</v>
      </c>
    </row>
    <row r="12" spans="1:23" s="4" customFormat="1" ht="15" customHeight="1" x14ac:dyDescent="0.2">
      <c r="A12" s="82" t="s">
        <v>25</v>
      </c>
      <c r="B12" s="73">
        <v>1848.1091449999999</v>
      </c>
      <c r="C12" s="73">
        <v>1918.651173</v>
      </c>
      <c r="D12" s="73">
        <v>2086.2629449999999</v>
      </c>
      <c r="E12" s="73">
        <v>2219</v>
      </c>
      <c r="F12" s="73">
        <v>2248.386375</v>
      </c>
      <c r="G12" s="73">
        <v>2328.8382539999998</v>
      </c>
      <c r="H12" s="73">
        <v>2509.2139480000001</v>
      </c>
      <c r="I12" s="73">
        <v>2747.0370339999999</v>
      </c>
      <c r="J12" s="73">
        <v>3012.0317420000001</v>
      </c>
      <c r="K12" s="73">
        <v>2767.69758</v>
      </c>
      <c r="L12" s="73">
        <v>2847.6432530000002</v>
      </c>
      <c r="M12" s="73">
        <v>2831.2448650000001</v>
      </c>
      <c r="N12" s="387">
        <v>2864.3781739999999</v>
      </c>
      <c r="O12" s="243">
        <v>2609.610357</v>
      </c>
      <c r="P12" s="73">
        <v>2500.9999739999998</v>
      </c>
      <c r="Q12" s="73">
        <v>18.404171030117084</v>
      </c>
      <c r="R12" s="228">
        <v>1.1705075767722353</v>
      </c>
      <c r="S12" s="228">
        <v>-8.8961287610830677</v>
      </c>
      <c r="T12" s="228">
        <v>-4.1619386859292788</v>
      </c>
      <c r="U12" s="228">
        <v>-2.1717918545638426E-2</v>
      </c>
      <c r="V12" s="228">
        <v>-10.320764824674079</v>
      </c>
      <c r="W12" s="228">
        <v>-5.5404438543827812</v>
      </c>
    </row>
    <row r="13" spans="1:23" s="4" customFormat="1" ht="15" customHeight="1" x14ac:dyDescent="0.2">
      <c r="A13" s="82" t="s">
        <v>178</v>
      </c>
      <c r="B13" s="73">
        <v>200</v>
      </c>
      <c r="C13" s="73">
        <v>204.9</v>
      </c>
      <c r="D13" s="73">
        <v>216</v>
      </c>
      <c r="E13" s="73">
        <v>226</v>
      </c>
      <c r="F13" s="73">
        <v>219</v>
      </c>
      <c r="G13" s="73">
        <v>225</v>
      </c>
      <c r="H13" s="73">
        <v>242.1</v>
      </c>
      <c r="I13" s="73">
        <v>260.60000000000002</v>
      </c>
      <c r="J13" s="73">
        <v>273.58789999999999</v>
      </c>
      <c r="K13" s="73">
        <v>263</v>
      </c>
      <c r="L13" s="73">
        <v>253.9</v>
      </c>
      <c r="M13" s="73">
        <v>242</v>
      </c>
      <c r="N13" s="387">
        <v>235</v>
      </c>
      <c r="O13" s="243">
        <v>223.44637900000001</v>
      </c>
      <c r="P13" s="73">
        <v>221.57834500000001</v>
      </c>
      <c r="Q13" s="73">
        <v>1.6305341064950722</v>
      </c>
      <c r="R13" s="228">
        <v>-2.8931404958677698</v>
      </c>
      <c r="S13" s="228">
        <v>-4.9174177549787235</v>
      </c>
      <c r="T13" s="228">
        <v>-0.8360099672951038</v>
      </c>
      <c r="U13" s="228">
        <v>-4.0366849645200098</v>
      </c>
      <c r="V13" s="228">
        <v>-6.4051304781527651</v>
      </c>
      <c r="W13" s="228">
        <v>-2.2623542704898636</v>
      </c>
    </row>
    <row r="14" spans="1:23" ht="30" customHeight="1" x14ac:dyDescent="0.2">
      <c r="A14" s="87" t="s">
        <v>177</v>
      </c>
      <c r="B14" s="88">
        <v>4951.6264329999995</v>
      </c>
      <c r="C14" s="88">
        <v>6006.7445120000002</v>
      </c>
      <c r="D14" s="88">
        <v>6633.9047220000002</v>
      </c>
      <c r="E14" s="88">
        <v>7884.8772889999991</v>
      </c>
      <c r="F14" s="88">
        <v>8461.7342026000006</v>
      </c>
      <c r="G14" s="88">
        <v>6187.8223429999998</v>
      </c>
      <c r="H14" s="88">
        <v>5586.2410039999995</v>
      </c>
      <c r="I14" s="88">
        <v>6982.434232999999</v>
      </c>
      <c r="J14" s="88">
        <v>6411.0009719999998</v>
      </c>
      <c r="K14" s="88">
        <v>6316.7860149999997</v>
      </c>
      <c r="L14" s="88">
        <v>7010.8760015970365</v>
      </c>
      <c r="M14" s="88">
        <v>7588.0563830000001</v>
      </c>
      <c r="N14" s="385">
        <v>7689.8651659999996</v>
      </c>
      <c r="O14" s="241">
        <v>7644.9949610000003</v>
      </c>
      <c r="P14" s="88">
        <v>8239.732324999999</v>
      </c>
      <c r="Q14" s="88">
        <v>60.633924241569893</v>
      </c>
      <c r="R14" s="237">
        <v>1.3419661059020735</v>
      </c>
      <c r="S14" s="237">
        <v>-0.58361464176808076</v>
      </c>
      <c r="T14" s="237">
        <v>7.7794343493223783</v>
      </c>
      <c r="U14" s="237">
        <v>0.14768659973498632</v>
      </c>
      <c r="V14" s="237">
        <v>-2.1400334919396635</v>
      </c>
      <c r="W14" s="237">
        <v>6.2291681474984317</v>
      </c>
    </row>
    <row r="15" spans="1:23" s="4" customFormat="1" ht="15" customHeight="1" x14ac:dyDescent="0.2">
      <c r="A15" s="349" t="s">
        <v>146</v>
      </c>
      <c r="B15" s="84">
        <v>2255.0131799999995</v>
      </c>
      <c r="C15" s="84">
        <v>3203.5517960000002</v>
      </c>
      <c r="D15" s="84">
        <v>3282.1322180000002</v>
      </c>
      <c r="E15" s="84">
        <v>4327.4914599999993</v>
      </c>
      <c r="F15" s="84">
        <v>4107.3661665999998</v>
      </c>
      <c r="G15" s="84">
        <v>4085.0706909999999</v>
      </c>
      <c r="H15" s="84">
        <v>4227.9147569999996</v>
      </c>
      <c r="I15" s="84">
        <v>4780.9882359999992</v>
      </c>
      <c r="J15" s="84">
        <v>4948.4033790000003</v>
      </c>
      <c r="K15" s="84">
        <v>4974.1747969999997</v>
      </c>
      <c r="L15" s="84">
        <v>5618.60560893</v>
      </c>
      <c r="M15" s="84">
        <v>5440.6770839999999</v>
      </c>
      <c r="N15" s="388">
        <v>6194.4810669999997</v>
      </c>
      <c r="O15" s="244">
        <v>6049.2073129999999</v>
      </c>
      <c r="P15" s="84">
        <v>6408.1173739999995</v>
      </c>
      <c r="Q15" s="84">
        <v>47.155573513876718</v>
      </c>
      <c r="R15" s="239">
        <v>13.857737413121578</v>
      </c>
      <c r="S15" s="239">
        <v>-2.34568169922861</v>
      </c>
      <c r="T15" s="239">
        <v>5.9331750827697149</v>
      </c>
      <c r="U15" s="239">
        <v>12.513523516511093</v>
      </c>
      <c r="V15" s="239">
        <v>-3.8741655463865432</v>
      </c>
      <c r="W15" s="239">
        <v>4.4094649058314062</v>
      </c>
    </row>
    <row r="16" spans="1:23" s="4" customFormat="1" ht="15" customHeight="1" x14ac:dyDescent="0.2">
      <c r="A16" s="82" t="s">
        <v>179</v>
      </c>
      <c r="B16" s="73" t="s">
        <v>10</v>
      </c>
      <c r="C16" s="73" t="s">
        <v>10</v>
      </c>
      <c r="D16" s="73" t="s">
        <v>10</v>
      </c>
      <c r="E16" s="73" t="s">
        <v>10</v>
      </c>
      <c r="F16" s="73" t="s">
        <v>10</v>
      </c>
      <c r="G16" s="73" t="s">
        <v>10</v>
      </c>
      <c r="H16" s="73" t="s">
        <v>10</v>
      </c>
      <c r="I16" s="73" t="s">
        <v>10</v>
      </c>
      <c r="J16" s="73" t="s">
        <v>10</v>
      </c>
      <c r="K16" s="73" t="s">
        <v>10</v>
      </c>
      <c r="L16" s="73" t="s">
        <v>10</v>
      </c>
      <c r="M16" s="73" t="s">
        <v>10</v>
      </c>
      <c r="N16" s="387" t="s">
        <v>10</v>
      </c>
      <c r="O16" s="243" t="s">
        <v>10</v>
      </c>
      <c r="P16" s="73">
        <v>501.01073500000001</v>
      </c>
      <c r="Q16" s="73">
        <v>3.6868002202005097</v>
      </c>
      <c r="R16" s="228" t="s">
        <v>10</v>
      </c>
      <c r="S16" s="228" t="s">
        <v>10</v>
      </c>
      <c r="T16" s="228" t="s">
        <v>10</v>
      </c>
      <c r="U16" s="228" t="s">
        <v>10</v>
      </c>
      <c r="V16" s="228" t="s">
        <v>10</v>
      </c>
      <c r="W16" s="228" t="s">
        <v>10</v>
      </c>
    </row>
    <row r="17" spans="1:25" s="4" customFormat="1" ht="15" customHeight="1" x14ac:dyDescent="0.2">
      <c r="A17" s="82" t="s">
        <v>180</v>
      </c>
      <c r="B17" s="73" t="s">
        <v>10</v>
      </c>
      <c r="C17" s="73" t="s">
        <v>10</v>
      </c>
      <c r="D17" s="73" t="s">
        <v>10</v>
      </c>
      <c r="E17" s="73" t="s">
        <v>10</v>
      </c>
      <c r="F17" s="73" t="s">
        <v>10</v>
      </c>
      <c r="G17" s="73" t="s">
        <v>10</v>
      </c>
      <c r="H17" s="73" t="s">
        <v>10</v>
      </c>
      <c r="I17" s="73" t="s">
        <v>10</v>
      </c>
      <c r="J17" s="73" t="s">
        <v>10</v>
      </c>
      <c r="K17" s="73" t="s">
        <v>10</v>
      </c>
      <c r="L17" s="73" t="s">
        <v>10</v>
      </c>
      <c r="M17" s="73" t="s">
        <v>10</v>
      </c>
      <c r="N17" s="387" t="s">
        <v>10</v>
      </c>
      <c r="O17" s="243" t="s">
        <v>10</v>
      </c>
      <c r="P17" s="73">
        <v>1.5414859999999999</v>
      </c>
      <c r="Q17" s="73">
        <v>1.1343371563158226E-2</v>
      </c>
      <c r="R17" s="228" t="s">
        <v>10</v>
      </c>
      <c r="S17" s="228" t="s">
        <v>10</v>
      </c>
      <c r="T17" s="228" t="s">
        <v>10</v>
      </c>
      <c r="U17" s="228" t="s">
        <v>10</v>
      </c>
      <c r="V17" s="228" t="s">
        <v>10</v>
      </c>
      <c r="W17" s="228" t="s">
        <v>10</v>
      </c>
    </row>
    <row r="18" spans="1:25" s="4" customFormat="1" ht="15" customHeight="1" x14ac:dyDescent="0.2">
      <c r="A18" s="82" t="s">
        <v>173</v>
      </c>
      <c r="B18" s="73">
        <v>208.74613400000001</v>
      </c>
      <c r="C18" s="73">
        <v>443.70152200000001</v>
      </c>
      <c r="D18" s="73">
        <v>685</v>
      </c>
      <c r="E18" s="73">
        <v>831</v>
      </c>
      <c r="F18" s="73">
        <v>852</v>
      </c>
      <c r="G18" s="73">
        <v>1080</v>
      </c>
      <c r="H18" s="73">
        <v>1400</v>
      </c>
      <c r="I18" s="73">
        <v>1600</v>
      </c>
      <c r="J18" s="73">
        <v>1700</v>
      </c>
      <c r="K18" s="73">
        <v>1800</v>
      </c>
      <c r="L18" s="73">
        <v>2069.7931560000002</v>
      </c>
      <c r="M18" s="73">
        <v>2236.2165359999999</v>
      </c>
      <c r="N18" s="387">
        <v>2282.1640969999999</v>
      </c>
      <c r="O18" s="243">
        <v>2459.472616</v>
      </c>
      <c r="P18" s="73">
        <v>2414.312066</v>
      </c>
      <c r="Q18" s="73">
        <v>17.766258554443041</v>
      </c>
      <c r="R18" s="228">
        <v>2.0551118271580497</v>
      </c>
      <c r="S18" s="228">
        <v>7.7708689281777055</v>
      </c>
      <c r="T18" s="228">
        <v>-1.8361883643757571</v>
      </c>
      <c r="U18" s="228">
        <v>0.85228909449781565</v>
      </c>
      <c r="V18" s="228">
        <v>6.0820019270031889</v>
      </c>
      <c r="W18" s="228">
        <v>-3.2481464094299972</v>
      </c>
    </row>
    <row r="19" spans="1:25" s="4" customFormat="1" ht="15" customHeight="1" x14ac:dyDescent="0.2">
      <c r="A19" s="82" t="s">
        <v>181</v>
      </c>
      <c r="B19" s="73">
        <v>187.46964800000001</v>
      </c>
      <c r="C19" s="73">
        <v>218.13281799999999</v>
      </c>
      <c r="D19" s="73">
        <v>398.63286399999998</v>
      </c>
      <c r="E19" s="73">
        <v>265.53265399999998</v>
      </c>
      <c r="F19" s="73">
        <v>147.65267600000001</v>
      </c>
      <c r="G19" s="73">
        <v>79.006448000000006</v>
      </c>
      <c r="H19" s="73">
        <v>141.36933099999999</v>
      </c>
      <c r="I19" s="73">
        <v>205.71431699999999</v>
      </c>
      <c r="J19" s="73">
        <v>318.32169199999998</v>
      </c>
      <c r="K19" s="73">
        <v>203.98697999999999</v>
      </c>
      <c r="L19" s="73">
        <v>225.61635000000001</v>
      </c>
      <c r="M19" s="73">
        <v>215.109498</v>
      </c>
      <c r="N19" s="387">
        <v>239.835611</v>
      </c>
      <c r="O19" s="243">
        <v>187.695111</v>
      </c>
      <c r="P19" s="73">
        <v>172.09670499999999</v>
      </c>
      <c r="Q19" s="73">
        <v>1.2664123252564279</v>
      </c>
      <c r="R19" s="228">
        <v>11.496962455186436</v>
      </c>
      <c r="S19" s="228">
        <v>-21.744447324796987</v>
      </c>
      <c r="T19" s="228">
        <v>-8.3105020247437373</v>
      </c>
      <c r="U19" s="228">
        <v>10.181029784367258</v>
      </c>
      <c r="V19" s="228">
        <v>-22.965392038346689</v>
      </c>
      <c r="W19" s="228">
        <v>-9.6293355353423102</v>
      </c>
    </row>
    <row r="20" spans="1:25" s="4" customFormat="1" ht="15" customHeight="1" x14ac:dyDescent="0.2">
      <c r="A20" s="82" t="s">
        <v>182</v>
      </c>
      <c r="B20" s="73">
        <v>1853.7865569999999</v>
      </c>
      <c r="C20" s="73">
        <v>2495.0755990000002</v>
      </c>
      <c r="D20" s="73">
        <v>2151.0041639999999</v>
      </c>
      <c r="E20" s="73">
        <v>3170.2701509999997</v>
      </c>
      <c r="F20" s="73">
        <v>3036.8059555999998</v>
      </c>
      <c r="G20" s="73">
        <v>2843.6392989999999</v>
      </c>
      <c r="H20" s="73">
        <v>2601.5144540000001</v>
      </c>
      <c r="I20" s="73">
        <v>2907.5366170000002</v>
      </c>
      <c r="J20" s="73">
        <v>2877.9477780000002</v>
      </c>
      <c r="K20" s="73">
        <v>2915.4586099999997</v>
      </c>
      <c r="L20" s="73">
        <v>3272.7234929300002</v>
      </c>
      <c r="M20" s="73">
        <v>2930.8160699999999</v>
      </c>
      <c r="N20" s="387">
        <v>3613.7978840000001</v>
      </c>
      <c r="O20" s="243">
        <v>3366.0555509999999</v>
      </c>
      <c r="P20" s="73">
        <v>3285.9591390000001</v>
      </c>
      <c r="Q20" s="73">
        <v>24.180469660465608</v>
      </c>
      <c r="R20" s="228">
        <v>23.308129682897516</v>
      </c>
      <c r="S20" s="228">
        <v>-6.8568273439887824</v>
      </c>
      <c r="T20" s="228">
        <v>-2.3795332782373335</v>
      </c>
      <c r="U20" s="228">
        <v>21.850703522365087</v>
      </c>
      <c r="V20" s="228">
        <v>-8.3137935569864592</v>
      </c>
      <c r="W20" s="228">
        <v>-3.783676017329185</v>
      </c>
    </row>
    <row r="21" spans="1:25" s="229" customFormat="1" ht="15" customHeight="1" x14ac:dyDescent="0.2">
      <c r="A21" s="226" t="s">
        <v>171</v>
      </c>
      <c r="B21" s="227">
        <v>5.0108410000000001</v>
      </c>
      <c r="C21" s="227">
        <v>46.641857000000002</v>
      </c>
      <c r="D21" s="227">
        <v>47.495190000000001</v>
      </c>
      <c r="E21" s="227">
        <v>60.688654999999997</v>
      </c>
      <c r="F21" s="227">
        <v>70.907534999999996</v>
      </c>
      <c r="G21" s="227">
        <v>82.424943999999996</v>
      </c>
      <c r="H21" s="227">
        <v>85.030972000000006</v>
      </c>
      <c r="I21" s="227">
        <v>67.737302</v>
      </c>
      <c r="J21" s="227">
        <v>52.133909000000003</v>
      </c>
      <c r="K21" s="227">
        <v>54.729207000000002</v>
      </c>
      <c r="L21" s="227">
        <v>50.472610000000003</v>
      </c>
      <c r="M21" s="227">
        <v>58.534979999999997</v>
      </c>
      <c r="N21" s="389">
        <v>58.683475000000001</v>
      </c>
      <c r="O21" s="245">
        <v>35.984034999999999</v>
      </c>
      <c r="P21" s="227">
        <v>33.197243</v>
      </c>
      <c r="Q21" s="227">
        <v>0.24428938194797328</v>
      </c>
      <c r="R21" s="228">
        <v>0.25373665285272201</v>
      </c>
      <c r="S21" s="228">
        <v>-38.688881133913767</v>
      </c>
      <c r="T21" s="228">
        <v>-7.7445233698777756</v>
      </c>
      <c r="U21" s="228">
        <v>-0.9275062600673234</v>
      </c>
      <c r="V21" s="228">
        <v>-39.641196564872935</v>
      </c>
      <c r="W21" s="228">
        <v>-9.0714977432011281</v>
      </c>
    </row>
    <row r="22" spans="1:25" s="4" customFormat="1" ht="15" customHeight="1" x14ac:dyDescent="0.2">
      <c r="A22" s="83" t="s">
        <v>147</v>
      </c>
      <c r="B22" s="84">
        <v>2696.613253</v>
      </c>
      <c r="C22" s="84">
        <v>2803.192716</v>
      </c>
      <c r="D22" s="84">
        <v>3351.772504</v>
      </c>
      <c r="E22" s="84">
        <v>3557.3858289999998</v>
      </c>
      <c r="F22" s="84">
        <v>4354.3680359999998</v>
      </c>
      <c r="G22" s="84">
        <v>2102.7516519999999</v>
      </c>
      <c r="H22" s="84">
        <v>1358.326247</v>
      </c>
      <c r="I22" s="84">
        <v>2201.4459969999998</v>
      </c>
      <c r="J22" s="84">
        <v>1462.597593</v>
      </c>
      <c r="K22" s="84">
        <v>1342.611218</v>
      </c>
      <c r="L22" s="84">
        <v>1392.270392667037</v>
      </c>
      <c r="M22" s="84">
        <v>2147.3792990000002</v>
      </c>
      <c r="N22" s="388">
        <v>1495.3840990000001</v>
      </c>
      <c r="O22" s="244">
        <v>1595.787648</v>
      </c>
      <c r="P22" s="84">
        <v>1831.614951</v>
      </c>
      <c r="Q22" s="84">
        <v>13.478350727693179</v>
      </c>
      <c r="R22" s="239">
        <v>-30.36844023520597</v>
      </c>
      <c r="S22" s="239">
        <v>6.715574264629109</v>
      </c>
      <c r="T22" s="239">
        <v>14.778113071345199</v>
      </c>
      <c r="U22" s="239">
        <v>-31.18284060098615</v>
      </c>
      <c r="V22" s="239">
        <v>5.0434374210735822</v>
      </c>
      <c r="W22" s="239">
        <v>13.127180029454056</v>
      </c>
    </row>
    <row r="23" spans="1:25" s="4" customFormat="1" ht="15" customHeight="1" x14ac:dyDescent="0.2">
      <c r="A23" s="82" t="s">
        <v>183</v>
      </c>
      <c r="B23" s="114">
        <v>2696.613253</v>
      </c>
      <c r="C23" s="114">
        <v>2803.192716</v>
      </c>
      <c r="D23" s="114">
        <v>3351.772504</v>
      </c>
      <c r="E23" s="114">
        <v>3557.3858289999998</v>
      </c>
      <c r="F23" s="114">
        <v>4354.3680359999998</v>
      </c>
      <c r="G23" s="73">
        <v>2102.7516519999999</v>
      </c>
      <c r="H23" s="73">
        <v>1358.326247</v>
      </c>
      <c r="I23" s="73">
        <v>2201.4459969999998</v>
      </c>
      <c r="J23" s="73">
        <v>1462.597593</v>
      </c>
      <c r="K23" s="73">
        <v>1342.611218</v>
      </c>
      <c r="L23" s="73">
        <v>1392.270392667037</v>
      </c>
      <c r="M23" s="73">
        <v>2147.3792990000002</v>
      </c>
      <c r="N23" s="387">
        <v>1495.3840990000001</v>
      </c>
      <c r="O23" s="243">
        <v>1595.787648</v>
      </c>
      <c r="P23" s="73">
        <v>1831.614951</v>
      </c>
      <c r="Q23" s="73">
        <v>13.478350727693179</v>
      </c>
      <c r="R23" s="228">
        <v>-30.36844023520597</v>
      </c>
      <c r="S23" s="228">
        <v>6.715574264629109</v>
      </c>
      <c r="T23" s="228">
        <v>14.778113071345199</v>
      </c>
      <c r="U23" s="228">
        <v>-31.18284060098615</v>
      </c>
      <c r="V23" s="228">
        <v>5.0434374210735822</v>
      </c>
      <c r="W23" s="228">
        <v>13.127180029454056</v>
      </c>
    </row>
    <row r="24" spans="1:25" ht="15" customHeight="1" x14ac:dyDescent="0.2">
      <c r="A24" s="85" t="s">
        <v>34</v>
      </c>
      <c r="B24" s="86">
        <v>8659.190842</v>
      </c>
      <c r="C24" s="86">
        <v>10110.512375</v>
      </c>
      <c r="D24" s="86">
        <v>10970.392757600068</v>
      </c>
      <c r="E24" s="86">
        <v>12331.218443999998</v>
      </c>
      <c r="F24" s="86">
        <v>12933.39569356</v>
      </c>
      <c r="G24" s="86">
        <v>10760.54393</v>
      </c>
      <c r="H24" s="86">
        <v>10355.398681999999</v>
      </c>
      <c r="I24" s="86">
        <v>12141.216591</v>
      </c>
      <c r="J24" s="86">
        <v>12137.889644000001</v>
      </c>
      <c r="K24" s="86">
        <v>12041.838831000001</v>
      </c>
      <c r="L24" s="86">
        <v>12926.653270597037</v>
      </c>
      <c r="M24" s="86">
        <v>13638.47321</v>
      </c>
      <c r="N24" s="390">
        <v>13895.172087999999</v>
      </c>
      <c r="O24" s="246">
        <v>12660.114604</v>
      </c>
      <c r="P24" s="86">
        <v>13592.028512999999</v>
      </c>
      <c r="Q24" s="86">
        <v>100.02</v>
      </c>
      <c r="R24" s="240">
        <v>1.8825436969538889</v>
      </c>
      <c r="S24" s="240">
        <v>-8.8901705403391116</v>
      </c>
      <c r="T24" s="240">
        <v>7.3610226933140011</v>
      </c>
      <c r="U24" s="240">
        <v>0.68178826776037482</v>
      </c>
      <c r="V24" s="240">
        <v>-10.314901062829263</v>
      </c>
      <c r="W24" s="240">
        <v>5.8167747959344318</v>
      </c>
      <c r="Y24" s="221"/>
    </row>
    <row r="25" spans="1:25" x14ac:dyDescent="0.2">
      <c r="A25" s="465"/>
      <c r="B25" s="465"/>
      <c r="C25" s="465"/>
      <c r="D25" s="465"/>
      <c r="E25" s="465"/>
      <c r="F25" s="465"/>
      <c r="G25" s="465"/>
      <c r="H25" s="465"/>
      <c r="I25" s="465"/>
      <c r="J25" s="465"/>
      <c r="K25" s="465"/>
      <c r="L25" s="465"/>
      <c r="M25" s="465"/>
      <c r="N25" s="465"/>
      <c r="O25" s="465"/>
      <c r="P25" s="465"/>
      <c r="Q25" s="465"/>
      <c r="S25" s="4"/>
    </row>
    <row r="26" spans="1:25" x14ac:dyDescent="0.2">
      <c r="A26" s="14"/>
      <c r="B26" s="14"/>
      <c r="C26" s="14"/>
      <c r="D26" s="14"/>
      <c r="E26" s="14"/>
      <c r="F26" s="14"/>
      <c r="G26" s="14"/>
      <c r="H26" s="14"/>
      <c r="I26" s="14"/>
      <c r="J26" s="14"/>
      <c r="K26" s="14"/>
      <c r="L26" s="14"/>
      <c r="M26" s="14"/>
      <c r="N26" s="14"/>
      <c r="O26" s="14"/>
      <c r="P26" s="14"/>
      <c r="Q26" s="14"/>
      <c r="S26" s="4"/>
    </row>
    <row r="27" spans="1:25" x14ac:dyDescent="0.2">
      <c r="N27" s="36"/>
      <c r="O27" s="36"/>
      <c r="P27" s="36"/>
    </row>
    <row r="31" spans="1:25" x14ac:dyDescent="0.2">
      <c r="D31" s="4"/>
      <c r="E31" s="68"/>
      <c r="F31" s="4"/>
    </row>
    <row r="32" spans="1:25" x14ac:dyDescent="0.2">
      <c r="C32" s="109"/>
      <c r="D32" s="109"/>
      <c r="E32" s="109"/>
      <c r="F32" s="109"/>
      <c r="G32" s="109"/>
      <c r="H32" s="109"/>
      <c r="I32" s="109"/>
      <c r="J32" s="109"/>
      <c r="K32" s="109"/>
      <c r="L32" s="109"/>
      <c r="M32" s="109"/>
    </row>
    <row r="33" spans="2:13" ht="12.75" x14ac:dyDescent="0.2">
      <c r="C33" s="76"/>
      <c r="D33" s="76"/>
      <c r="E33" s="76"/>
      <c r="F33" s="76"/>
      <c r="G33" s="76"/>
      <c r="H33" s="76"/>
      <c r="I33" s="76"/>
      <c r="J33" s="76"/>
      <c r="K33" s="76"/>
      <c r="L33" s="76"/>
      <c r="M33" s="76"/>
    </row>
    <row r="34" spans="2:13" x14ac:dyDescent="0.2">
      <c r="C34" s="52"/>
      <c r="D34" s="52"/>
      <c r="E34" s="52"/>
      <c r="F34" s="52"/>
      <c r="G34" s="52"/>
      <c r="H34" s="52"/>
      <c r="I34" s="52"/>
      <c r="J34" s="52"/>
      <c r="K34" s="52"/>
      <c r="L34" s="106"/>
      <c r="M34" s="106"/>
    </row>
    <row r="35" spans="2:13" x14ac:dyDescent="0.2">
      <c r="B35" s="64"/>
    </row>
    <row r="36" spans="2:13" x14ac:dyDescent="0.2">
      <c r="B36" s="64"/>
    </row>
    <row r="37" spans="2:13" x14ac:dyDescent="0.2">
      <c r="B37" s="64"/>
      <c r="C37" s="4"/>
    </row>
    <row r="38" spans="2:13" x14ac:dyDescent="0.2">
      <c r="B38" s="64"/>
      <c r="C38" s="4"/>
    </row>
    <row r="39" spans="2:13" x14ac:dyDescent="0.2">
      <c r="B39" s="64"/>
      <c r="C39" s="4"/>
    </row>
    <row r="40" spans="2:13" x14ac:dyDescent="0.2">
      <c r="B40" s="64"/>
      <c r="C40" s="4"/>
    </row>
    <row r="41" spans="2:13" x14ac:dyDescent="0.2">
      <c r="B41" s="64"/>
      <c r="C41" s="4"/>
    </row>
    <row r="42" spans="2:13" x14ac:dyDescent="0.2">
      <c r="B42" s="64"/>
      <c r="C42" s="4"/>
    </row>
    <row r="43" spans="2:13" x14ac:dyDescent="0.2">
      <c r="B43" s="64"/>
      <c r="C43" s="4"/>
    </row>
    <row r="44" spans="2:13" x14ac:dyDescent="0.2">
      <c r="B44" s="64"/>
      <c r="C44" s="4"/>
    </row>
    <row r="45" spans="2:13" x14ac:dyDescent="0.2">
      <c r="B45" s="64"/>
      <c r="C45" s="4"/>
    </row>
    <row r="49" spans="2:3" x14ac:dyDescent="0.2">
      <c r="C49" s="4"/>
    </row>
    <row r="50" spans="2:3" x14ac:dyDescent="0.2">
      <c r="C50" s="4"/>
    </row>
    <row r="52" spans="2:3" x14ac:dyDescent="0.2">
      <c r="B52" s="64"/>
      <c r="C52" s="4"/>
    </row>
    <row r="53" spans="2:3" x14ac:dyDescent="0.2">
      <c r="B53" s="64"/>
      <c r="C53" s="4"/>
    </row>
    <row r="54" spans="2:3" x14ac:dyDescent="0.2">
      <c r="B54" s="64"/>
      <c r="C54" s="4"/>
    </row>
    <row r="55" spans="2:3" x14ac:dyDescent="0.2">
      <c r="B55" s="64"/>
      <c r="C55" s="4"/>
    </row>
    <row r="56" spans="2:3" x14ac:dyDescent="0.2">
      <c r="B56" s="64"/>
      <c r="C56" s="4"/>
    </row>
    <row r="57" spans="2:3" x14ac:dyDescent="0.2">
      <c r="B57" s="64"/>
      <c r="C57" s="4"/>
    </row>
    <row r="58" spans="2:3" x14ac:dyDescent="0.2">
      <c r="B58" s="64"/>
      <c r="C58" s="4"/>
    </row>
    <row r="59" spans="2:3" x14ac:dyDescent="0.2">
      <c r="B59" s="64"/>
      <c r="C59" s="4"/>
    </row>
    <row r="60" spans="2:3" x14ac:dyDescent="0.2">
      <c r="B60" s="64"/>
      <c r="C60" s="4"/>
    </row>
    <row r="61" spans="2:3" x14ac:dyDescent="0.2">
      <c r="B61" s="64"/>
      <c r="C61" s="4"/>
    </row>
  </sheetData>
  <mergeCells count="5">
    <mergeCell ref="A25:Q25"/>
    <mergeCell ref="A3:A4"/>
    <mergeCell ref="R3:T3"/>
    <mergeCell ref="U3:W3"/>
    <mergeCell ref="B3:P3"/>
  </mergeCells>
  <phoneticPr fontId="3" type="noConversion"/>
  <pageMargins left="0.78740157499999996" right="0.78740157499999996" top="0.984251969" bottom="0.984251969" header="0.4921259845" footer="0.4921259845"/>
  <pageSetup paperSize="9" scale="80" orientation="landscape"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F12" sqref="F12"/>
    </sheetView>
  </sheetViews>
  <sheetFormatPr baseColWidth="10" defaultRowHeight="12.75" x14ac:dyDescent="0.2"/>
  <cols>
    <col min="1" max="1" width="19.5703125" customWidth="1"/>
    <col min="5" max="5" width="16.85546875" customWidth="1"/>
    <col min="8" max="9" width="13.140625" bestFit="1" customWidth="1"/>
  </cols>
  <sheetData>
    <row r="1" spans="1:10" x14ac:dyDescent="0.2">
      <c r="A1" s="195" t="s">
        <v>120</v>
      </c>
    </row>
    <row r="2" spans="1:10" x14ac:dyDescent="0.2">
      <c r="A2" t="s">
        <v>116</v>
      </c>
      <c r="E2" t="s">
        <v>121</v>
      </c>
      <c r="F2" t="s">
        <v>122</v>
      </c>
    </row>
    <row r="3" spans="1:10" x14ac:dyDescent="0.2">
      <c r="A3" t="s">
        <v>117</v>
      </c>
    </row>
    <row r="4" spans="1:10" x14ac:dyDescent="0.2">
      <c r="A4" t="s">
        <v>118</v>
      </c>
    </row>
    <row r="5" spans="1:10" x14ac:dyDescent="0.2">
      <c r="A5" t="s">
        <v>119</v>
      </c>
    </row>
    <row r="7" spans="1:10" x14ac:dyDescent="0.2">
      <c r="B7" s="195">
        <v>2013</v>
      </c>
      <c r="C7" s="195">
        <v>2014</v>
      </c>
      <c r="D7" s="195">
        <v>2015</v>
      </c>
      <c r="E7" s="195">
        <v>2016</v>
      </c>
      <c r="F7" s="195">
        <v>2017</v>
      </c>
      <c r="G7" s="195">
        <v>2018</v>
      </c>
      <c r="H7" s="195">
        <v>2019</v>
      </c>
      <c r="I7" s="220"/>
      <c r="J7" s="220"/>
    </row>
    <row r="8" spans="1:10" x14ac:dyDescent="0.2">
      <c r="A8" s="195" t="s">
        <v>123</v>
      </c>
      <c r="B8" s="197">
        <v>99.8</v>
      </c>
      <c r="C8" s="197">
        <v>99.86</v>
      </c>
      <c r="D8" s="197">
        <v>100.04</v>
      </c>
      <c r="E8" s="197">
        <v>100.65</v>
      </c>
      <c r="F8" s="197">
        <v>101.85</v>
      </c>
      <c r="G8">
        <f>F8*(1+G9)</f>
        <v>103.46999999999998</v>
      </c>
      <c r="H8">
        <f>G8*(1+H9)</f>
        <v>104.97999999999999</v>
      </c>
    </row>
    <row r="9" spans="1:10" x14ac:dyDescent="0.2">
      <c r="A9" s="195" t="s">
        <v>124</v>
      </c>
      <c r="C9" s="196">
        <f>C8/B8-1</f>
        <v>6.0120240480965315E-4</v>
      </c>
      <c r="D9" s="196">
        <f>D8/C8-1</f>
        <v>1.8025235329461875E-3</v>
      </c>
      <c r="E9" s="196">
        <f>E8/D8-1</f>
        <v>6.0975609756097615E-3</v>
      </c>
      <c r="F9" s="196">
        <f>F8/E8-1</f>
        <v>1.1922503725782407E-2</v>
      </c>
      <c r="G9" s="196">
        <v>1.5905743740795231E-2</v>
      </c>
      <c r="H9" s="196">
        <v>1.4593602010244622E-2</v>
      </c>
    </row>
    <row r="10" spans="1:10" x14ac:dyDescent="0.2">
      <c r="A10" s="195"/>
    </row>
    <row r="11" spans="1:10" x14ac:dyDescent="0.2">
      <c r="A11" s="195" t="s">
        <v>125</v>
      </c>
      <c r="B11" s="197">
        <v>99.456666666666663</v>
      </c>
      <c r="C11" s="197">
        <v>99.961666666666645</v>
      </c>
      <c r="D11" s="197">
        <v>99.999166666666667</v>
      </c>
      <c r="E11" s="197">
        <v>100.1825</v>
      </c>
      <c r="F11" s="197">
        <v>101.21666666666665</v>
      </c>
      <c r="G11">
        <f>F11*(1+G12)</f>
        <v>103.08999999999999</v>
      </c>
      <c r="H11">
        <f>G11*(1+H12)</f>
        <v>104.23249999999999</v>
      </c>
    </row>
    <row r="12" spans="1:10" x14ac:dyDescent="0.2">
      <c r="A12" s="195" t="s">
        <v>126</v>
      </c>
      <c r="C12" s="196">
        <f>C11/B11-1</f>
        <v>5.0775882293794261E-3</v>
      </c>
      <c r="D12" s="196">
        <f>D11/C11-1</f>
        <v>3.7514380512559953E-4</v>
      </c>
      <c r="E12" s="196">
        <f>E11/D11-1</f>
        <v>1.8333486112385167E-3</v>
      </c>
      <c r="F12" s="196">
        <f>F11/E11-1</f>
        <v>1.0322827506467291E-2</v>
      </c>
      <c r="G12" s="196">
        <v>1.8508150831549441E-2</v>
      </c>
      <c r="H12" s="196">
        <v>1.1082549228829119E-2</v>
      </c>
    </row>
    <row r="21" spans="5:5" x14ac:dyDescent="0.2">
      <c r="E21" s="78"/>
    </row>
    <row r="22" spans="5:5" x14ac:dyDescent="0.2">
      <c r="E22" s="7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61"/>
  <sheetViews>
    <sheetView zoomScale="115" zoomScaleNormal="115" workbookViewId="0">
      <pane xSplit="1" topLeftCell="B1" activePane="topRight" state="frozen"/>
      <selection activeCell="A5" sqref="A5:A24"/>
      <selection pane="topRight" activeCell="P8" sqref="P8"/>
    </sheetView>
  </sheetViews>
  <sheetFormatPr baseColWidth="10" defaultRowHeight="11.25" x14ac:dyDescent="0.2"/>
  <cols>
    <col min="1" max="1" width="56.28515625" style="2" customWidth="1"/>
    <col min="2" max="2" width="6.140625" style="2" customWidth="1"/>
    <col min="3" max="3" width="6.85546875" style="2" customWidth="1"/>
    <col min="4" max="13" width="6.7109375" style="2" customWidth="1"/>
    <col min="14" max="16" width="7" style="2" customWidth="1"/>
    <col min="17" max="17" width="9.140625" style="2" customWidth="1"/>
    <col min="18" max="19" width="7.42578125" style="2" customWidth="1"/>
    <col min="20" max="20" width="7.42578125" style="36" customWidth="1"/>
    <col min="21" max="26" width="7.42578125" style="2" customWidth="1"/>
    <col min="27" max="16384" width="11.42578125" style="2"/>
  </cols>
  <sheetData>
    <row r="1" spans="1:26" x14ac:dyDescent="0.2">
      <c r="A1" s="1" t="s">
        <v>211</v>
      </c>
      <c r="B1" s="1"/>
      <c r="C1" s="1"/>
    </row>
    <row r="3" spans="1:26" ht="63.75" customHeight="1" x14ac:dyDescent="0.2">
      <c r="A3" s="467"/>
      <c r="B3" s="474" t="s">
        <v>101</v>
      </c>
      <c r="C3" s="475"/>
      <c r="D3" s="475"/>
      <c r="E3" s="475"/>
      <c r="F3" s="475"/>
      <c r="G3" s="475"/>
      <c r="H3" s="475"/>
      <c r="I3" s="475"/>
      <c r="J3" s="475"/>
      <c r="K3" s="475"/>
      <c r="L3" s="475"/>
      <c r="M3" s="475"/>
      <c r="N3" s="475"/>
      <c r="O3" s="475"/>
      <c r="P3" s="476"/>
      <c r="Q3" s="155" t="s">
        <v>102</v>
      </c>
      <c r="R3" s="474" t="s">
        <v>103</v>
      </c>
      <c r="S3" s="475"/>
      <c r="T3" s="477"/>
      <c r="U3" s="474" t="s">
        <v>104</v>
      </c>
      <c r="V3" s="475"/>
      <c r="W3" s="477"/>
      <c r="X3" s="474" t="s">
        <v>160</v>
      </c>
      <c r="Y3" s="475"/>
      <c r="Z3" s="477"/>
    </row>
    <row r="4" spans="1:26" ht="25.5" customHeight="1" x14ac:dyDescent="0.2">
      <c r="A4" s="478"/>
      <c r="B4" s="155">
        <v>2005</v>
      </c>
      <c r="C4" s="155">
        <v>2006</v>
      </c>
      <c r="D4" s="155">
        <v>2007</v>
      </c>
      <c r="E4" s="247">
        <v>2008</v>
      </c>
      <c r="F4" s="247">
        <v>2009</v>
      </c>
      <c r="G4" s="247">
        <v>2010</v>
      </c>
      <c r="H4" s="247">
        <v>2011</v>
      </c>
      <c r="I4" s="247">
        <v>2012</v>
      </c>
      <c r="J4" s="247">
        <v>2013</v>
      </c>
      <c r="K4" s="247">
        <v>2014</v>
      </c>
      <c r="L4" s="247">
        <v>2015</v>
      </c>
      <c r="M4" s="247">
        <v>2016</v>
      </c>
      <c r="N4" s="391">
        <v>2017</v>
      </c>
      <c r="O4" s="398">
        <v>2018</v>
      </c>
      <c r="P4" s="247">
        <v>2019</v>
      </c>
      <c r="Q4" s="154">
        <v>2019</v>
      </c>
      <c r="R4" s="154" t="s">
        <v>100</v>
      </c>
      <c r="S4" s="154" t="s">
        <v>132</v>
      </c>
      <c r="T4" s="154" t="s">
        <v>151</v>
      </c>
      <c r="U4" s="154" t="s">
        <v>100</v>
      </c>
      <c r="V4" s="154" t="s">
        <v>132</v>
      </c>
      <c r="W4" s="154" t="s">
        <v>151</v>
      </c>
      <c r="X4" s="212" t="s">
        <v>75</v>
      </c>
      <c r="Y4" s="212" t="s">
        <v>76</v>
      </c>
      <c r="Z4" s="212" t="s">
        <v>77</v>
      </c>
    </row>
    <row r="5" spans="1:26" s="14" customFormat="1" ht="25.5" customHeight="1" x14ac:dyDescent="0.2">
      <c r="A5" s="87" t="s">
        <v>176</v>
      </c>
      <c r="B5" s="88">
        <v>800.02452599999992</v>
      </c>
      <c r="C5" s="88">
        <v>1528.836965</v>
      </c>
      <c r="D5" s="88">
        <v>1269.797468</v>
      </c>
      <c r="E5" s="88">
        <v>1369.7528600000003</v>
      </c>
      <c r="F5" s="88">
        <v>1497.4808522000003</v>
      </c>
      <c r="G5" s="88">
        <v>1641.805237</v>
      </c>
      <c r="H5" s="88">
        <v>1742.894221</v>
      </c>
      <c r="I5" s="88">
        <v>1872.9852539999999</v>
      </c>
      <c r="J5" s="88">
        <v>1989.105149</v>
      </c>
      <c r="K5" s="88">
        <v>2111.5939440000002</v>
      </c>
      <c r="L5" s="88">
        <v>2203.5117749999999</v>
      </c>
      <c r="M5" s="88">
        <v>2355.3671690000001</v>
      </c>
      <c r="N5" s="392">
        <v>2563.8612699999999</v>
      </c>
      <c r="O5" s="399">
        <v>2707.1598520000002</v>
      </c>
      <c r="P5" s="88">
        <v>2812.052189</v>
      </c>
      <c r="Q5" s="241">
        <v>41.030776153502742</v>
      </c>
      <c r="R5" s="213">
        <v>8.851872597363176</v>
      </c>
      <c r="S5" s="213">
        <v>5.5891706652287043</v>
      </c>
      <c r="T5" s="213">
        <v>3.8746266469084745</v>
      </c>
      <c r="U5" s="213">
        <v>7.5693763075562526</v>
      </c>
      <c r="V5" s="213">
        <v>3.9359914202526936</v>
      </c>
      <c r="W5" s="213">
        <v>2.3805259969100545</v>
      </c>
      <c r="X5" s="88">
        <v>80.337252842630306</v>
      </c>
      <c r="Y5" s="88">
        <v>17.797832453579112</v>
      </c>
      <c r="Z5" s="88">
        <v>1.8649147037905562</v>
      </c>
    </row>
    <row r="6" spans="1:26" s="14" customFormat="1" ht="15" customHeight="1" x14ac:dyDescent="0.2">
      <c r="A6" s="80" t="s">
        <v>145</v>
      </c>
      <c r="B6" s="74" t="s">
        <v>10</v>
      </c>
      <c r="C6" s="74" t="s">
        <v>10</v>
      </c>
      <c r="D6" s="74" t="s">
        <v>10</v>
      </c>
      <c r="E6" s="74" t="s">
        <v>10</v>
      </c>
      <c r="F6" s="74" t="s">
        <v>10</v>
      </c>
      <c r="G6" s="74" t="s">
        <v>10</v>
      </c>
      <c r="H6" s="74" t="s">
        <v>10</v>
      </c>
      <c r="I6" s="74" t="s">
        <v>10</v>
      </c>
      <c r="J6" s="74" t="s">
        <v>10</v>
      </c>
      <c r="K6" s="74" t="s">
        <v>10</v>
      </c>
      <c r="L6" s="74" t="s">
        <v>10</v>
      </c>
      <c r="M6" s="74" t="s">
        <v>10</v>
      </c>
      <c r="N6" s="393" t="s">
        <v>10</v>
      </c>
      <c r="O6" s="400" t="s">
        <v>10</v>
      </c>
      <c r="P6" s="74">
        <v>4.6365999999999997E-2</v>
      </c>
      <c r="Q6" s="242">
        <v>6.7652832851933524E-4</v>
      </c>
      <c r="R6" s="214" t="s">
        <v>10</v>
      </c>
      <c r="S6" s="214" t="s">
        <v>10</v>
      </c>
      <c r="T6" s="214" t="s">
        <v>10</v>
      </c>
      <c r="U6" s="214" t="s">
        <v>10</v>
      </c>
      <c r="V6" s="214" t="s">
        <v>10</v>
      </c>
      <c r="W6" s="214" t="s">
        <v>10</v>
      </c>
      <c r="X6" s="74">
        <v>17.260492602337919</v>
      </c>
      <c r="Y6" s="74">
        <v>82.739507397662081</v>
      </c>
      <c r="Z6" s="74">
        <v>0</v>
      </c>
    </row>
    <row r="7" spans="1:26" s="14" customFormat="1" ht="15" customHeight="1" x14ac:dyDescent="0.2">
      <c r="A7" s="81" t="s">
        <v>11</v>
      </c>
      <c r="B7" s="73">
        <v>2</v>
      </c>
      <c r="C7" s="73">
        <v>11.085053</v>
      </c>
      <c r="D7" s="73">
        <v>18.000798</v>
      </c>
      <c r="E7" s="73">
        <v>39</v>
      </c>
      <c r="F7" s="73">
        <v>50.869359000000003</v>
      </c>
      <c r="G7" s="73">
        <v>84.157837999999998</v>
      </c>
      <c r="H7" s="73">
        <v>117.38489800000001</v>
      </c>
      <c r="I7" s="73">
        <v>157.46772300000001</v>
      </c>
      <c r="J7" s="73">
        <v>173.486908</v>
      </c>
      <c r="K7" s="73">
        <v>191.763079</v>
      </c>
      <c r="L7" s="73">
        <v>239.23499200000001</v>
      </c>
      <c r="M7" s="73">
        <v>304.02045600000002</v>
      </c>
      <c r="N7" s="394">
        <v>415.587087</v>
      </c>
      <c r="O7" s="401">
        <v>470.60842500000001</v>
      </c>
      <c r="P7" s="73">
        <v>487.10485699999998</v>
      </c>
      <c r="Q7" s="243">
        <v>7.107368216362417</v>
      </c>
      <c r="R7" s="215">
        <v>36.69708034383055</v>
      </c>
      <c r="S7" s="215">
        <v>13.239424351989083</v>
      </c>
      <c r="T7" s="215">
        <v>3.5053414098993096</v>
      </c>
      <c r="U7" s="215">
        <v>35.0865109141536</v>
      </c>
      <c r="V7" s="215">
        <v>11.466467287620441</v>
      </c>
      <c r="W7" s="215">
        <v>2.0165524450588723</v>
      </c>
      <c r="X7" s="73">
        <v>15.981678738756344</v>
      </c>
      <c r="Y7" s="73">
        <v>75.65782225046793</v>
      </c>
      <c r="Z7" s="73">
        <v>8.360499010775662</v>
      </c>
    </row>
    <row r="8" spans="1:26" s="14" customFormat="1" ht="22.5" customHeight="1" x14ac:dyDescent="0.2">
      <c r="A8" s="81" t="s">
        <v>127</v>
      </c>
      <c r="B8" s="73">
        <v>481.46999499999998</v>
      </c>
      <c r="C8" s="73">
        <v>509.62967900000001</v>
      </c>
      <c r="D8" s="73">
        <v>540.625989</v>
      </c>
      <c r="E8" s="73">
        <v>583.60341800000003</v>
      </c>
      <c r="F8" s="73">
        <v>636.00733000000002</v>
      </c>
      <c r="G8" s="73">
        <v>688.40433700000006</v>
      </c>
      <c r="H8" s="73">
        <v>738.94324200000005</v>
      </c>
      <c r="I8" s="73">
        <v>789.77149099999997</v>
      </c>
      <c r="J8" s="73">
        <v>824.02322200000003</v>
      </c>
      <c r="K8" s="73">
        <v>875.65939000000003</v>
      </c>
      <c r="L8" s="73">
        <v>859.01302999999996</v>
      </c>
      <c r="M8" s="73">
        <v>887.59306000000004</v>
      </c>
      <c r="N8" s="394">
        <v>926.04313000000002</v>
      </c>
      <c r="O8" s="401">
        <v>983.01843199999996</v>
      </c>
      <c r="P8" s="73">
        <v>1022.111719</v>
      </c>
      <c r="Q8" s="243">
        <v>14.913676677200849</v>
      </c>
      <c r="R8" s="215">
        <v>4.3319480213150907</v>
      </c>
      <c r="S8" s="215">
        <v>6.1525538232760191</v>
      </c>
      <c r="T8" s="215">
        <v>3.9768620533862098</v>
      </c>
      <c r="U8" s="215">
        <v>3.1027056293113642</v>
      </c>
      <c r="V8" s="215">
        <v>4.4905538503978271</v>
      </c>
      <c r="W8" s="215">
        <v>2.4812908807760437</v>
      </c>
      <c r="X8" s="73">
        <v>98.580678048169418</v>
      </c>
      <c r="Y8" s="73">
        <v>0.27287408491204274</v>
      </c>
      <c r="Z8" s="73">
        <v>1.1464478669185476</v>
      </c>
    </row>
    <row r="9" spans="1:26" s="14" customFormat="1" ht="15" customHeight="1" x14ac:dyDescent="0.2">
      <c r="A9" s="81" t="s">
        <v>0</v>
      </c>
      <c r="B9" s="73"/>
      <c r="C9" s="73">
        <v>563.26447199999996</v>
      </c>
      <c r="D9" s="73">
        <v>176.979218</v>
      </c>
      <c r="E9" s="73">
        <v>544.12093400000003</v>
      </c>
      <c r="F9" s="73">
        <v>584.82617720000007</v>
      </c>
      <c r="G9" s="73">
        <v>597.09584600000005</v>
      </c>
      <c r="H9" s="73">
        <v>580.92004399999996</v>
      </c>
      <c r="I9" s="73">
        <v>576.999324</v>
      </c>
      <c r="J9" s="73">
        <v>572.57334500000002</v>
      </c>
      <c r="K9" s="73">
        <v>565.31537200000002</v>
      </c>
      <c r="L9" s="73">
        <v>554.95035900000005</v>
      </c>
      <c r="M9" s="73">
        <v>545.70540600000004</v>
      </c>
      <c r="N9" s="394">
        <v>520.07066299999997</v>
      </c>
      <c r="O9" s="401">
        <v>504.20519999999999</v>
      </c>
      <c r="P9" s="73">
        <v>499.09387400000003</v>
      </c>
      <c r="Q9" s="243">
        <v>7.2823004863792384</v>
      </c>
      <c r="R9" s="215">
        <v>-4.6975424318959513</v>
      </c>
      <c r="S9" s="215">
        <v>-3.0506360248203412</v>
      </c>
      <c r="T9" s="215">
        <v>-1.0137392474333762</v>
      </c>
      <c r="U9" s="215">
        <v>-5.8203990748191163</v>
      </c>
      <c r="V9" s="215">
        <v>-4.5685443039330309</v>
      </c>
      <c r="W9" s="215">
        <v>-2.4375271473798144</v>
      </c>
      <c r="X9" s="73">
        <v>100</v>
      </c>
      <c r="Y9" s="73">
        <v>0</v>
      </c>
      <c r="Z9" s="73">
        <v>0</v>
      </c>
    </row>
    <row r="10" spans="1:26" s="14" customFormat="1" ht="15" customHeight="1" x14ac:dyDescent="0.2">
      <c r="A10" s="82" t="s">
        <v>172</v>
      </c>
      <c r="B10" s="73"/>
      <c r="C10" s="73"/>
      <c r="D10" s="73"/>
      <c r="E10" s="73"/>
      <c r="F10" s="73"/>
      <c r="G10" s="73">
        <v>16.675763</v>
      </c>
      <c r="H10" s="73">
        <v>17.025817</v>
      </c>
      <c r="I10" s="73">
        <v>16.611160999999999</v>
      </c>
      <c r="J10" s="73">
        <v>15.366968</v>
      </c>
      <c r="K10" s="73">
        <v>15.589012</v>
      </c>
      <c r="L10" s="73">
        <v>15.061475</v>
      </c>
      <c r="M10" s="73">
        <v>20.205741</v>
      </c>
      <c r="N10" s="394">
        <v>18.370343999999999</v>
      </c>
      <c r="O10" s="401">
        <v>17.426158000000001</v>
      </c>
      <c r="P10" s="73">
        <v>16.521439000000001</v>
      </c>
      <c r="Q10" s="243">
        <v>0.24106503712643229</v>
      </c>
      <c r="R10" s="215">
        <v>-9.0835421477490019</v>
      </c>
      <c r="S10" s="215">
        <v>-5.1397295554182261</v>
      </c>
      <c r="T10" s="215">
        <v>-5.1917295826194199</v>
      </c>
      <c r="U10" s="215">
        <v>-10.15472279991101</v>
      </c>
      <c r="V10" s="215">
        <v>-6.6249294985923024</v>
      </c>
      <c r="W10" s="215">
        <v>-6.5554225558547614</v>
      </c>
      <c r="X10" s="73">
        <v>98.51700569181655</v>
      </c>
      <c r="Y10" s="73">
        <v>1.4829943081834458</v>
      </c>
      <c r="Z10" s="73">
        <v>0</v>
      </c>
    </row>
    <row r="11" spans="1:26" s="14" customFormat="1" ht="15" customHeight="1" x14ac:dyDescent="0.2">
      <c r="A11" s="83" t="s">
        <v>150</v>
      </c>
      <c r="B11" s="84">
        <v>316.554531</v>
      </c>
      <c r="C11" s="84">
        <v>444.85776100000004</v>
      </c>
      <c r="D11" s="84">
        <v>534.191463</v>
      </c>
      <c r="E11" s="84">
        <v>203.02850800000002</v>
      </c>
      <c r="F11" s="84">
        <v>225.777986</v>
      </c>
      <c r="G11" s="84">
        <v>255.471453</v>
      </c>
      <c r="H11" s="84">
        <v>288.62022000000002</v>
      </c>
      <c r="I11" s="84">
        <v>332.13555500000001</v>
      </c>
      <c r="J11" s="84">
        <v>403.65470600000003</v>
      </c>
      <c r="K11" s="84">
        <v>463.26709099999999</v>
      </c>
      <c r="L11" s="84">
        <v>535.25191900000004</v>
      </c>
      <c r="M11" s="84">
        <v>597.84250599999996</v>
      </c>
      <c r="N11" s="395">
        <v>683.79004599999996</v>
      </c>
      <c r="O11" s="402">
        <v>731.90163699999994</v>
      </c>
      <c r="P11" s="84">
        <v>787.17393400000003</v>
      </c>
      <c r="Q11" s="244">
        <v>11.485689208105283</v>
      </c>
      <c r="R11" s="216">
        <v>14.376284579537746</v>
      </c>
      <c r="S11" s="216">
        <v>7.0360180411283668</v>
      </c>
      <c r="T11" s="216">
        <v>7.5518750342677743</v>
      </c>
      <c r="U11" s="216">
        <v>13.028699488762641</v>
      </c>
      <c r="V11" s="216">
        <v>5.3601859233490368</v>
      </c>
      <c r="W11" s="216">
        <v>6.0048819755732952</v>
      </c>
      <c r="X11" s="84">
        <v>83.627639120610425</v>
      </c>
      <c r="Y11" s="84">
        <v>16.372360879389561</v>
      </c>
      <c r="Z11" s="84">
        <v>0</v>
      </c>
    </row>
    <row r="12" spans="1:26" s="14" customFormat="1" ht="15" customHeight="1" x14ac:dyDescent="0.2">
      <c r="A12" s="82" t="s">
        <v>25</v>
      </c>
      <c r="B12" s="73">
        <v>290.75453099999999</v>
      </c>
      <c r="C12" s="73">
        <v>410.25776100000002</v>
      </c>
      <c r="D12" s="73">
        <v>493.89146299999999</v>
      </c>
      <c r="E12" s="73">
        <v>163.62850800000001</v>
      </c>
      <c r="F12" s="73">
        <v>178.26752300000001</v>
      </c>
      <c r="G12" s="73">
        <v>209.371453</v>
      </c>
      <c r="H12" s="73">
        <v>237.62021999999999</v>
      </c>
      <c r="I12" s="73">
        <v>277.835555</v>
      </c>
      <c r="J12" s="73">
        <v>336.09524800000003</v>
      </c>
      <c r="K12" s="73">
        <v>395.76709099999999</v>
      </c>
      <c r="L12" s="73">
        <v>454.09422799999999</v>
      </c>
      <c r="M12" s="73">
        <v>497.84250600000001</v>
      </c>
      <c r="N12" s="394">
        <v>569.69871799999999</v>
      </c>
      <c r="O12" s="401">
        <v>603.00414999999998</v>
      </c>
      <c r="P12" s="73">
        <v>657.25634100000002</v>
      </c>
      <c r="Q12" s="243">
        <v>9.5900559415404452</v>
      </c>
      <c r="R12" s="215">
        <v>14.433522878016358</v>
      </c>
      <c r="S12" s="215">
        <v>5.8461483144850668</v>
      </c>
      <c r="T12" s="215">
        <v>8.9969846807853813</v>
      </c>
      <c r="U12" s="215">
        <v>13.085263403754022</v>
      </c>
      <c r="V12" s="215">
        <v>4.1889456444409445</v>
      </c>
      <c r="W12" s="215">
        <v>7.4292056098386405</v>
      </c>
      <c r="X12" s="73">
        <v>89.641433490107943</v>
      </c>
      <c r="Y12" s="73">
        <v>10.358566509892036</v>
      </c>
      <c r="Z12" s="73">
        <v>0</v>
      </c>
    </row>
    <row r="13" spans="1:26" s="14" customFormat="1" ht="15" customHeight="1" x14ac:dyDescent="0.2">
      <c r="A13" s="82" t="s">
        <v>178</v>
      </c>
      <c r="B13" s="73">
        <v>25.8</v>
      </c>
      <c r="C13" s="73">
        <v>34.6</v>
      </c>
      <c r="D13" s="73">
        <v>40.299999999999997</v>
      </c>
      <c r="E13" s="73">
        <v>39.4</v>
      </c>
      <c r="F13" s="73">
        <v>47.510463000000001</v>
      </c>
      <c r="G13" s="73">
        <v>46.1</v>
      </c>
      <c r="H13" s="73">
        <v>51</v>
      </c>
      <c r="I13" s="73">
        <v>54.3</v>
      </c>
      <c r="J13" s="73">
        <v>67.559458000000006</v>
      </c>
      <c r="K13" s="73">
        <v>67.5</v>
      </c>
      <c r="L13" s="73">
        <v>81.157691</v>
      </c>
      <c r="M13" s="73">
        <v>100</v>
      </c>
      <c r="N13" s="394">
        <v>114.091328</v>
      </c>
      <c r="O13" s="401">
        <v>128.89748700000001</v>
      </c>
      <c r="P13" s="73">
        <v>129.91759300000001</v>
      </c>
      <c r="Q13" s="243">
        <v>1.8956332665648385</v>
      </c>
      <c r="R13" s="215">
        <v>14.091328000000015</v>
      </c>
      <c r="S13" s="215">
        <v>12.977462230959391</v>
      </c>
      <c r="T13" s="215">
        <v>0.79140875725529636</v>
      </c>
      <c r="U13" s="215">
        <v>12.747100276877754</v>
      </c>
      <c r="V13" s="215">
        <v>11.208606632098327</v>
      </c>
      <c r="W13" s="215">
        <v>-0.65834383584298939</v>
      </c>
      <c r="X13" s="73">
        <v>53.203703519969004</v>
      </c>
      <c r="Y13" s="73">
        <v>46.796296480030996</v>
      </c>
      <c r="Z13" s="73">
        <v>0</v>
      </c>
    </row>
    <row r="14" spans="1:26" s="14" customFormat="1" ht="15" customHeight="1" x14ac:dyDescent="0.2">
      <c r="A14" s="87" t="s">
        <v>177</v>
      </c>
      <c r="B14" s="88">
        <v>3418.8098479999999</v>
      </c>
      <c r="C14" s="88">
        <v>3544.2495939999999</v>
      </c>
      <c r="D14" s="88">
        <v>3464.7235179999998</v>
      </c>
      <c r="E14" s="88">
        <v>4670.5715660000005</v>
      </c>
      <c r="F14" s="88">
        <v>4350.6357659999994</v>
      </c>
      <c r="G14" s="88">
        <v>3740.5955869999998</v>
      </c>
      <c r="H14" s="88">
        <v>3294.877747</v>
      </c>
      <c r="I14" s="88">
        <v>3418.3927759999997</v>
      </c>
      <c r="J14" s="88">
        <v>3644.3064520000003</v>
      </c>
      <c r="K14" s="88">
        <v>3547.336738</v>
      </c>
      <c r="L14" s="88">
        <v>3469.1452656795318</v>
      </c>
      <c r="M14" s="88">
        <v>3734.4657360000001</v>
      </c>
      <c r="N14" s="392">
        <v>4033.0058339999996</v>
      </c>
      <c r="O14" s="399">
        <v>4011.6910272929404</v>
      </c>
      <c r="P14" s="88">
        <v>4041.4671752929398</v>
      </c>
      <c r="Q14" s="241">
        <v>58.969223846497265</v>
      </c>
      <c r="R14" s="213">
        <v>7.9941849545463128</v>
      </c>
      <c r="S14" s="213">
        <v>-0.52850919597898782</v>
      </c>
      <c r="T14" s="213">
        <v>0.74223432954885205</v>
      </c>
      <c r="U14" s="213">
        <v>6.7217939683366534</v>
      </c>
      <c r="V14" s="213">
        <v>-2.0859056887064908</v>
      </c>
      <c r="W14" s="213">
        <v>-0.70681095372052694</v>
      </c>
      <c r="X14" s="88">
        <v>74.376919800722078</v>
      </c>
      <c r="Y14" s="88">
        <v>5.6817893995676352</v>
      </c>
      <c r="Z14" s="88">
        <v>19.941290799710227</v>
      </c>
    </row>
    <row r="15" spans="1:26" s="14" customFormat="1" ht="15" customHeight="1" x14ac:dyDescent="0.2">
      <c r="A15" s="349" t="s">
        <v>146</v>
      </c>
      <c r="B15" s="84">
        <v>1303.3560205314764</v>
      </c>
      <c r="C15" s="84">
        <v>1530.9824231737362</v>
      </c>
      <c r="D15" s="84">
        <v>1532.7504920366362</v>
      </c>
      <c r="E15" s="84">
        <v>1827.0728811004929</v>
      </c>
      <c r="F15" s="84">
        <v>1698.098172</v>
      </c>
      <c r="G15" s="84">
        <v>1674.2800639999998</v>
      </c>
      <c r="H15" s="84">
        <v>1770.8115909999999</v>
      </c>
      <c r="I15" s="84">
        <v>1854.5912569999998</v>
      </c>
      <c r="J15" s="84">
        <v>2024.8404400000002</v>
      </c>
      <c r="K15" s="84">
        <v>1950.6813399999999</v>
      </c>
      <c r="L15" s="84">
        <v>2208.055643562182</v>
      </c>
      <c r="M15" s="84">
        <v>2368.8887840000002</v>
      </c>
      <c r="N15" s="395">
        <v>2428.1025249999998</v>
      </c>
      <c r="O15" s="402">
        <v>2742.9557850000006</v>
      </c>
      <c r="P15" s="84">
        <v>2850.7157870000001</v>
      </c>
      <c r="Q15" s="244">
        <v>41.594918398455583</v>
      </c>
      <c r="R15" s="216">
        <v>2.4996420853499846</v>
      </c>
      <c r="S15" s="216">
        <v>12.967049651249841</v>
      </c>
      <c r="T15" s="216">
        <v>3.9286087872539177</v>
      </c>
      <c r="U15" s="216">
        <v>1.2919879812516077</v>
      </c>
      <c r="V15" s="216">
        <v>11.1983570791514</v>
      </c>
      <c r="W15" s="216">
        <v>2.433731674768147</v>
      </c>
      <c r="X15" s="84">
        <v>64.048993809250192</v>
      </c>
      <c r="Y15" s="84">
        <v>7.6801864311930172</v>
      </c>
      <c r="Z15" s="84">
        <v>28.270819759556758</v>
      </c>
    </row>
    <row r="16" spans="1:26" s="14" customFormat="1" ht="15" customHeight="1" x14ac:dyDescent="0.2">
      <c r="A16" s="82" t="s">
        <v>179</v>
      </c>
      <c r="B16" s="73" t="s">
        <v>10</v>
      </c>
      <c r="C16" s="73" t="s">
        <v>10</v>
      </c>
      <c r="D16" s="73" t="s">
        <v>10</v>
      </c>
      <c r="E16" s="73" t="s">
        <v>10</v>
      </c>
      <c r="F16" s="73" t="s">
        <v>10</v>
      </c>
      <c r="G16" s="73" t="s">
        <v>10</v>
      </c>
      <c r="H16" s="73" t="s">
        <v>10</v>
      </c>
      <c r="I16" s="73" t="s">
        <v>10</v>
      </c>
      <c r="J16" s="73" t="s">
        <v>10</v>
      </c>
      <c r="K16" s="73" t="s">
        <v>10</v>
      </c>
      <c r="L16" s="73" t="s">
        <v>10</v>
      </c>
      <c r="M16" s="73" t="s">
        <v>10</v>
      </c>
      <c r="N16" s="394" t="s">
        <v>10</v>
      </c>
      <c r="O16" s="401" t="s">
        <v>10</v>
      </c>
      <c r="P16" s="73">
        <v>73.782792000000001</v>
      </c>
      <c r="Q16" s="243">
        <v>1.0765679365321525</v>
      </c>
      <c r="R16" s="215" t="s">
        <v>10</v>
      </c>
      <c r="S16" s="215" t="s">
        <v>10</v>
      </c>
      <c r="T16" s="215" t="s">
        <v>10</v>
      </c>
      <c r="U16" s="215" t="s">
        <v>10</v>
      </c>
      <c r="V16" s="215" t="s">
        <v>10</v>
      </c>
      <c r="W16" s="215" t="s">
        <v>10</v>
      </c>
      <c r="X16" s="73">
        <v>0</v>
      </c>
      <c r="Y16" s="73">
        <v>0</v>
      </c>
      <c r="Z16" s="73">
        <v>100</v>
      </c>
    </row>
    <row r="17" spans="1:26" s="14" customFormat="1" ht="15" customHeight="1" x14ac:dyDescent="0.2">
      <c r="A17" s="82" t="s">
        <v>180</v>
      </c>
      <c r="B17" s="73" t="s">
        <v>10</v>
      </c>
      <c r="C17" s="73" t="s">
        <v>10</v>
      </c>
      <c r="D17" s="73" t="s">
        <v>10</v>
      </c>
      <c r="E17" s="73" t="s">
        <v>10</v>
      </c>
      <c r="F17" s="73" t="s">
        <v>10</v>
      </c>
      <c r="G17" s="73" t="s">
        <v>10</v>
      </c>
      <c r="H17" s="73" t="s">
        <v>10</v>
      </c>
      <c r="I17" s="73" t="s">
        <v>10</v>
      </c>
      <c r="J17" s="73" t="s">
        <v>10</v>
      </c>
      <c r="K17" s="73" t="s">
        <v>10</v>
      </c>
      <c r="L17" s="73" t="s">
        <v>10</v>
      </c>
      <c r="M17" s="73" t="s">
        <v>10</v>
      </c>
      <c r="N17" s="394" t="s">
        <v>10</v>
      </c>
      <c r="O17" s="401" t="s">
        <v>10</v>
      </c>
      <c r="P17" s="73">
        <v>0</v>
      </c>
      <c r="Q17" s="243">
        <v>0</v>
      </c>
      <c r="R17" s="215" t="s">
        <v>10</v>
      </c>
      <c r="S17" s="215" t="s">
        <v>10</v>
      </c>
      <c r="T17" s="215" t="s">
        <v>10</v>
      </c>
      <c r="U17" s="215" t="s">
        <v>10</v>
      </c>
      <c r="V17" s="215" t="s">
        <v>10</v>
      </c>
      <c r="W17" s="215" t="s">
        <v>10</v>
      </c>
      <c r="X17" s="73" t="s">
        <v>10</v>
      </c>
      <c r="Y17" s="73" t="s">
        <v>10</v>
      </c>
      <c r="Z17" s="73" t="s">
        <v>10</v>
      </c>
    </row>
    <row r="18" spans="1:26" s="14" customFormat="1" ht="15" customHeight="1" x14ac:dyDescent="0.2">
      <c r="A18" s="82" t="s">
        <v>173</v>
      </c>
      <c r="B18" s="73" t="s">
        <v>10</v>
      </c>
      <c r="C18" s="73" t="s">
        <v>10</v>
      </c>
      <c r="D18" s="73" t="s">
        <v>10</v>
      </c>
      <c r="E18" s="73" t="s">
        <v>10</v>
      </c>
      <c r="F18" s="73">
        <v>43.148902</v>
      </c>
      <c r="G18" s="73">
        <v>91.159799000000007</v>
      </c>
      <c r="H18" s="73">
        <v>124.28025700000001</v>
      </c>
      <c r="I18" s="73">
        <v>200.88999000000001</v>
      </c>
      <c r="J18" s="73">
        <v>269.53548799999999</v>
      </c>
      <c r="K18" s="73">
        <v>289.33993099999998</v>
      </c>
      <c r="L18" s="73">
        <v>313.330018</v>
      </c>
      <c r="M18" s="73">
        <v>437.90095200000002</v>
      </c>
      <c r="N18" s="394">
        <v>516.82664399999999</v>
      </c>
      <c r="O18" s="401">
        <v>586.05646000000002</v>
      </c>
      <c r="P18" s="73">
        <v>669.58142999999995</v>
      </c>
      <c r="Q18" s="243">
        <v>9.7698918527689749</v>
      </c>
      <c r="R18" s="215">
        <v>18.023640195237569</v>
      </c>
      <c r="S18" s="215">
        <v>13.395171631283009</v>
      </c>
      <c r="T18" s="215">
        <v>14.25203469303964</v>
      </c>
      <c r="U18" s="215">
        <v>16.633081842421802</v>
      </c>
      <c r="V18" s="215">
        <v>11.619776076603605</v>
      </c>
      <c r="W18" s="215">
        <v>12.608668600579254</v>
      </c>
      <c r="X18" s="73">
        <v>8.2611759409158048E-2</v>
      </c>
      <c r="Y18" s="73">
        <v>0</v>
      </c>
      <c r="Z18" s="73">
        <v>99.917388240590839</v>
      </c>
    </row>
    <row r="19" spans="1:26" s="14" customFormat="1" ht="15" customHeight="1" x14ac:dyDescent="0.2">
      <c r="A19" s="82" t="s">
        <v>181</v>
      </c>
      <c r="B19" s="73">
        <v>144.01662083782162</v>
      </c>
      <c r="C19" s="73">
        <v>1215.7908328320982</v>
      </c>
      <c r="D19" s="73">
        <v>245.8182798257283</v>
      </c>
      <c r="E19" s="73">
        <v>203.79494800000001</v>
      </c>
      <c r="F19" s="73">
        <v>174.19474700000001</v>
      </c>
      <c r="G19" s="73">
        <v>98.185424999999995</v>
      </c>
      <c r="H19" s="73">
        <v>105.412508</v>
      </c>
      <c r="I19" s="73">
        <v>189.42121700000001</v>
      </c>
      <c r="J19" s="73">
        <v>158.84962300000001</v>
      </c>
      <c r="K19" s="73">
        <v>114.261376</v>
      </c>
      <c r="L19" s="73">
        <v>179.1719715664</v>
      </c>
      <c r="M19" s="73">
        <v>144.132938</v>
      </c>
      <c r="N19" s="394">
        <v>202.70248599999999</v>
      </c>
      <c r="O19" s="401">
        <v>145.19581099999999</v>
      </c>
      <c r="P19" s="73">
        <v>138.52407700000001</v>
      </c>
      <c r="Q19" s="243">
        <v>2.0212108500300587</v>
      </c>
      <c r="R19" s="215">
        <v>40.635783057443817</v>
      </c>
      <c r="S19" s="215">
        <v>-28.369989996077305</v>
      </c>
      <c r="T19" s="215">
        <v>-4.5949906915702883</v>
      </c>
      <c r="U19" s="215">
        <v>38.978807704778795</v>
      </c>
      <c r="V19" s="215">
        <v>-29.491480439745555</v>
      </c>
      <c r="W19" s="215">
        <v>-5.9672669732975585</v>
      </c>
      <c r="X19" s="73">
        <v>52.796133772470469</v>
      </c>
      <c r="Y19" s="73">
        <v>1.6452497279588443</v>
      </c>
      <c r="Z19" s="73">
        <v>45.558616499570689</v>
      </c>
    </row>
    <row r="20" spans="1:26" s="14" customFormat="1" ht="15" customHeight="1" x14ac:dyDescent="0.2">
      <c r="A20" s="82" t="s">
        <v>182</v>
      </c>
      <c r="B20" s="73">
        <v>1159.3393996936547</v>
      </c>
      <c r="C20" s="73">
        <v>315.19159034163806</v>
      </c>
      <c r="D20" s="73">
        <v>1286.9322122109079</v>
      </c>
      <c r="E20" s="73">
        <v>1622.2779331004929</v>
      </c>
      <c r="F20" s="73">
        <v>1480.025942</v>
      </c>
      <c r="G20" s="73">
        <v>1472.270986</v>
      </c>
      <c r="H20" s="73">
        <v>1532.8710269999999</v>
      </c>
      <c r="I20" s="73">
        <v>1398.9805459999998</v>
      </c>
      <c r="J20" s="73">
        <v>1590.1156970000002</v>
      </c>
      <c r="K20" s="73">
        <v>1539.668874</v>
      </c>
      <c r="L20" s="73">
        <v>1711.0363629957817</v>
      </c>
      <c r="M20" s="73">
        <v>1780.7189880000001</v>
      </c>
      <c r="N20" s="394">
        <v>1702.0337159999999</v>
      </c>
      <c r="O20" s="401">
        <v>2004.1648150000001</v>
      </c>
      <c r="P20" s="73">
        <v>1961.6814830000001</v>
      </c>
      <c r="Q20" s="243">
        <v>28.622980088455353</v>
      </c>
      <c r="R20" s="215">
        <v>-4.4187360571908645</v>
      </c>
      <c r="S20" s="215">
        <v>17.75118178681252</v>
      </c>
      <c r="T20" s="215">
        <v>-2.1197524116797761</v>
      </c>
      <c r="U20" s="215">
        <v>-5.5448776058542926</v>
      </c>
      <c r="V20" s="215">
        <v>15.90758543526487</v>
      </c>
      <c r="W20" s="215">
        <v>-3.5276317587779382</v>
      </c>
      <c r="X20" s="73">
        <v>89.19776630908575</v>
      </c>
      <c r="Y20" s="73">
        <v>10.802233690914194</v>
      </c>
      <c r="Z20" s="73">
        <v>0</v>
      </c>
    </row>
    <row r="21" spans="1:26" s="17" customFormat="1" ht="15" customHeight="1" x14ac:dyDescent="0.2">
      <c r="A21" s="226" t="s">
        <v>171</v>
      </c>
      <c r="B21" s="227" t="s">
        <v>10</v>
      </c>
      <c r="C21" s="227" t="s">
        <v>10</v>
      </c>
      <c r="D21" s="227" t="s">
        <v>10</v>
      </c>
      <c r="E21" s="227">
        <v>1</v>
      </c>
      <c r="F21" s="227">
        <v>0.72858100000000003</v>
      </c>
      <c r="G21" s="227">
        <v>12.663854000000001</v>
      </c>
      <c r="H21" s="227">
        <v>8.2477990000000005</v>
      </c>
      <c r="I21" s="227">
        <v>65.299503999999999</v>
      </c>
      <c r="J21" s="227">
        <v>6.3396319999999999</v>
      </c>
      <c r="K21" s="227">
        <v>7.4111589999999996</v>
      </c>
      <c r="L21" s="227">
        <v>4.5172910000000002</v>
      </c>
      <c r="M21" s="227">
        <v>6.1359060000000003</v>
      </c>
      <c r="N21" s="396">
        <v>6.5396789999999996</v>
      </c>
      <c r="O21" s="403">
        <v>7.5386990000000003</v>
      </c>
      <c r="P21" s="227">
        <v>7.1460049999999997</v>
      </c>
      <c r="Q21" s="245">
        <v>0.10426767066904223</v>
      </c>
      <c r="R21" s="228">
        <v>6.5804952031533581</v>
      </c>
      <c r="S21" s="228">
        <v>15.276284967503774</v>
      </c>
      <c r="T21" s="228">
        <v>-5.2090420376248003</v>
      </c>
      <c r="U21" s="228">
        <v>5.324760355398972</v>
      </c>
      <c r="V21" s="228">
        <v>13.471437362909633</v>
      </c>
      <c r="W21" s="228">
        <v>-6.5724859938372955</v>
      </c>
      <c r="X21" s="227">
        <v>33.448101421703456</v>
      </c>
      <c r="Y21" s="227">
        <v>66.551898578296544</v>
      </c>
      <c r="Z21" s="227">
        <v>0</v>
      </c>
    </row>
    <row r="22" spans="1:26" s="14" customFormat="1" ht="15" customHeight="1" x14ac:dyDescent="0.2">
      <c r="A22" s="83" t="s">
        <v>147</v>
      </c>
      <c r="B22" s="84">
        <v>2115.4538274685233</v>
      </c>
      <c r="C22" s="84">
        <v>2013.2671708262637</v>
      </c>
      <c r="D22" s="84">
        <v>1931.9730259633639</v>
      </c>
      <c r="E22" s="84">
        <v>2843.4986848995072</v>
      </c>
      <c r="F22" s="84">
        <v>2652.5375939999999</v>
      </c>
      <c r="G22" s="84">
        <v>2066.3155230000002</v>
      </c>
      <c r="H22" s="84">
        <v>1524.0661560000001</v>
      </c>
      <c r="I22" s="84">
        <v>1563.8015190000001</v>
      </c>
      <c r="J22" s="84">
        <v>1619.4660120000001</v>
      </c>
      <c r="K22" s="84">
        <v>1596.6553980000001</v>
      </c>
      <c r="L22" s="84">
        <v>1261.08962211735</v>
      </c>
      <c r="M22" s="84">
        <v>1365.5769519999999</v>
      </c>
      <c r="N22" s="395">
        <v>1604.903309</v>
      </c>
      <c r="O22" s="402">
        <v>1268.7352422929398</v>
      </c>
      <c r="P22" s="84">
        <v>1190.75138829294</v>
      </c>
      <c r="Q22" s="244">
        <v>17.374305448041682</v>
      </c>
      <c r="R22" s="216">
        <v>17.525658781036626</v>
      </c>
      <c r="S22" s="216">
        <v>-20.946312766749998</v>
      </c>
      <c r="T22" s="216">
        <v>-6.1465821552384998</v>
      </c>
      <c r="U22" s="216">
        <v>16.140967661377871</v>
      </c>
      <c r="V22" s="216">
        <v>-22.184033587450337</v>
      </c>
      <c r="W22" s="216">
        <v>-7.496540823038</v>
      </c>
      <c r="X22" s="84">
        <v>99.102468693899965</v>
      </c>
      <c r="Y22" s="84">
        <v>0.89753130609992393</v>
      </c>
      <c r="Z22" s="84">
        <v>0</v>
      </c>
    </row>
    <row r="23" spans="1:26" s="14" customFormat="1" ht="15" customHeight="1" x14ac:dyDescent="0.2">
      <c r="A23" s="82" t="s">
        <v>183</v>
      </c>
      <c r="B23" s="114">
        <v>2115.4538274685233</v>
      </c>
      <c r="C23" s="114">
        <v>2013.2671708262637</v>
      </c>
      <c r="D23" s="114">
        <v>1931.9730259633639</v>
      </c>
      <c r="E23" s="114">
        <v>2843.4986848995072</v>
      </c>
      <c r="F23" s="114">
        <v>2652.5375939999999</v>
      </c>
      <c r="G23" s="73">
        <v>2066.3155230000002</v>
      </c>
      <c r="H23" s="73">
        <v>1524.0661560000001</v>
      </c>
      <c r="I23" s="73">
        <v>1563.8015190000001</v>
      </c>
      <c r="J23" s="73">
        <v>1619.4660120000001</v>
      </c>
      <c r="K23" s="73">
        <v>1596.6553980000001</v>
      </c>
      <c r="L23" s="73">
        <v>1261.08962211735</v>
      </c>
      <c r="M23" s="73">
        <v>1365.5769519999999</v>
      </c>
      <c r="N23" s="394">
        <v>1604.903309</v>
      </c>
      <c r="O23" s="401">
        <v>1268.7352422929398</v>
      </c>
      <c r="P23" s="73">
        <v>1190.75138829294</v>
      </c>
      <c r="Q23" s="243">
        <v>17.374305448041682</v>
      </c>
      <c r="R23" s="215">
        <v>17.525658781036626</v>
      </c>
      <c r="S23" s="215">
        <v>-20.946312766749998</v>
      </c>
      <c r="T23" s="215">
        <v>-6.1465821552384998</v>
      </c>
      <c r="U23" s="215">
        <v>16.140967661377871</v>
      </c>
      <c r="V23" s="215">
        <v>-22.184033587450337</v>
      </c>
      <c r="W23" s="215">
        <v>-7.496540823038</v>
      </c>
      <c r="X23" s="73">
        <v>99.102468693899965</v>
      </c>
      <c r="Y23" s="73">
        <v>0.89753130609992393</v>
      </c>
      <c r="Z23" s="73">
        <v>0</v>
      </c>
    </row>
    <row r="24" spans="1:26" s="14" customFormat="1" ht="24.75" customHeight="1" x14ac:dyDescent="0.2">
      <c r="A24" s="85" t="s">
        <v>34</v>
      </c>
      <c r="B24" s="86">
        <v>4218.834374</v>
      </c>
      <c r="C24" s="86">
        <v>5073.0865589999994</v>
      </c>
      <c r="D24" s="86">
        <v>4734.5209859999995</v>
      </c>
      <c r="E24" s="86">
        <v>6040.324426000001</v>
      </c>
      <c r="F24" s="86">
        <v>5848.1166181999997</v>
      </c>
      <c r="G24" s="86">
        <v>5382.4008240000003</v>
      </c>
      <c r="H24" s="86">
        <v>5037.771968</v>
      </c>
      <c r="I24" s="86">
        <v>5291.3780299999999</v>
      </c>
      <c r="J24" s="86">
        <v>5633.4116009999998</v>
      </c>
      <c r="K24" s="86">
        <v>5658.9306820000002</v>
      </c>
      <c r="L24" s="86">
        <v>5672.6570406795317</v>
      </c>
      <c r="M24" s="86">
        <v>6089.8329050000002</v>
      </c>
      <c r="N24" s="397">
        <v>6596.867103999999</v>
      </c>
      <c r="O24" s="404">
        <v>6718.8508792929406</v>
      </c>
      <c r="P24" s="86">
        <v>6853.5193642929398</v>
      </c>
      <c r="Q24" s="246">
        <v>100</v>
      </c>
      <c r="R24" s="217">
        <v>8.3259131557403379</v>
      </c>
      <c r="S24" s="217">
        <v>1.8491167605752867</v>
      </c>
      <c r="T24" s="217">
        <v>2.0043380545182066</v>
      </c>
      <c r="U24" s="217">
        <v>7.0496137371160117</v>
      </c>
      <c r="V24" s="217">
        <v>0.25449446278722476</v>
      </c>
      <c r="W24" s="217">
        <v>0.53713905983041599</v>
      </c>
      <c r="X24" s="86">
        <v>76.822490709150699</v>
      </c>
      <c r="Y24" s="86">
        <v>10.6530959037211</v>
      </c>
      <c r="Z24" s="86">
        <v>12.524413387128153</v>
      </c>
    </row>
    <row r="25" spans="1:26" x14ac:dyDescent="0.2">
      <c r="A25" s="136"/>
      <c r="B25" s="138"/>
      <c r="C25" s="138"/>
      <c r="D25" s="138"/>
      <c r="E25" s="139"/>
      <c r="F25" s="140"/>
      <c r="G25" s="140"/>
      <c r="H25" s="140"/>
      <c r="I25" s="140"/>
      <c r="J25" s="140"/>
      <c r="K25" s="140"/>
      <c r="L25" s="140"/>
      <c r="M25" s="140"/>
      <c r="N25" s="140"/>
      <c r="O25" s="140"/>
      <c r="P25" s="140"/>
      <c r="Q25" s="142"/>
      <c r="R25" s="142"/>
      <c r="S25" s="142"/>
      <c r="T25" s="142"/>
      <c r="U25" s="142"/>
      <c r="V25" s="142"/>
      <c r="W25" s="141"/>
      <c r="X25" s="141"/>
      <c r="Y25" s="141"/>
      <c r="Z25" s="4"/>
    </row>
    <row r="26" spans="1:26" x14ac:dyDescent="0.2">
      <c r="A26" s="19"/>
      <c r="B26" s="137"/>
      <c r="C26" s="137"/>
      <c r="D26" s="137"/>
      <c r="E26" s="137"/>
      <c r="F26" s="137"/>
      <c r="G26" s="137"/>
      <c r="H26" s="137"/>
      <c r="I26" s="137"/>
      <c r="J26" s="137"/>
      <c r="K26" s="137"/>
      <c r="L26" s="137"/>
      <c r="M26" s="33"/>
      <c r="N26" s="33"/>
      <c r="O26" s="33"/>
      <c r="P26" s="33"/>
      <c r="Q26" s="33"/>
      <c r="R26" s="33"/>
      <c r="S26" s="33"/>
      <c r="T26" s="51"/>
      <c r="U26" s="64"/>
    </row>
    <row r="27" spans="1:26" ht="11.25" customHeight="1" x14ac:dyDescent="0.2">
      <c r="A27" s="465"/>
      <c r="B27" s="465"/>
      <c r="C27" s="465"/>
      <c r="D27" s="465"/>
      <c r="E27" s="465"/>
      <c r="F27" s="465"/>
      <c r="G27" s="465"/>
      <c r="H27" s="465"/>
      <c r="I27" s="465"/>
      <c r="J27" s="465"/>
      <c r="K27" s="465"/>
      <c r="L27" s="465"/>
      <c r="M27" s="465"/>
      <c r="N27" s="465"/>
      <c r="O27" s="465"/>
      <c r="P27" s="465"/>
      <c r="Q27" s="465"/>
      <c r="R27" s="465"/>
      <c r="S27" s="465"/>
      <c r="T27" s="465"/>
    </row>
    <row r="28" spans="1:26" ht="11.25" customHeight="1" x14ac:dyDescent="0.2">
      <c r="A28" s="465"/>
      <c r="B28" s="465"/>
      <c r="C28" s="465"/>
      <c r="D28" s="465"/>
      <c r="E28" s="465"/>
      <c r="F28" s="465"/>
      <c r="G28" s="465"/>
      <c r="H28" s="465"/>
      <c r="I28" s="465"/>
      <c r="J28" s="465"/>
      <c r="K28" s="465"/>
      <c r="L28" s="465"/>
      <c r="M28" s="465"/>
      <c r="N28" s="465"/>
      <c r="O28" s="465"/>
      <c r="P28" s="465"/>
      <c r="Q28" s="465"/>
      <c r="R28" s="465"/>
      <c r="S28" s="465"/>
      <c r="T28" s="465"/>
    </row>
    <row r="31" spans="1:26" x14ac:dyDescent="0.2">
      <c r="A31" s="14"/>
      <c r="B31" s="14"/>
      <c r="C31" s="14"/>
      <c r="D31" s="14"/>
      <c r="E31" s="14"/>
      <c r="F31" s="110"/>
      <c r="G31" s="110"/>
      <c r="H31" s="110"/>
      <c r="I31" s="110"/>
      <c r="J31" s="110"/>
      <c r="K31" s="110"/>
      <c r="L31" s="110"/>
      <c r="M31" s="110"/>
      <c r="N31" s="110"/>
      <c r="O31" s="110"/>
      <c r="P31" s="110"/>
      <c r="Q31" s="14"/>
    </row>
    <row r="32" spans="1:26" x14ac:dyDescent="0.2">
      <c r="A32" s="14"/>
      <c r="B32" s="14"/>
      <c r="C32" s="14"/>
      <c r="D32" s="14"/>
      <c r="E32" s="14"/>
      <c r="F32" s="14"/>
      <c r="G32" s="14"/>
      <c r="H32" s="14"/>
      <c r="I32" s="14"/>
      <c r="J32" s="14"/>
      <c r="K32" s="14"/>
      <c r="L32" s="14"/>
      <c r="M32" s="14"/>
      <c r="N32" s="14"/>
      <c r="O32" s="14"/>
      <c r="P32" s="14"/>
      <c r="Q32" s="14"/>
    </row>
    <row r="35" spans="1:19" x14ac:dyDescent="0.2">
      <c r="A35" s="4"/>
      <c r="B35" s="4"/>
      <c r="C35" s="4"/>
      <c r="D35" s="4"/>
      <c r="K35" s="4"/>
      <c r="L35" s="4"/>
      <c r="M35" s="4"/>
      <c r="N35" s="4"/>
      <c r="O35" s="4"/>
      <c r="P35" s="4"/>
      <c r="Q35" s="4"/>
    </row>
    <row r="36" spans="1:19" ht="15.75" customHeight="1" x14ac:dyDescent="0.2">
      <c r="A36" s="4"/>
      <c r="B36" s="4"/>
      <c r="C36" s="4"/>
      <c r="D36" s="4"/>
      <c r="K36" s="4"/>
      <c r="L36" s="4"/>
      <c r="M36" s="4"/>
      <c r="N36" s="4"/>
      <c r="O36" s="4"/>
      <c r="P36" s="4"/>
      <c r="Q36" s="4"/>
    </row>
    <row r="37" spans="1:19" x14ac:dyDescent="0.2">
      <c r="A37" s="4"/>
      <c r="B37" s="4"/>
      <c r="C37" s="4"/>
      <c r="D37" s="4"/>
      <c r="E37" s="4"/>
      <c r="F37" s="65"/>
      <c r="G37" s="4"/>
      <c r="K37" s="26"/>
      <c r="L37" s="26"/>
      <c r="M37" s="26"/>
      <c r="N37" s="26"/>
      <c r="O37" s="26"/>
      <c r="P37" s="26"/>
      <c r="Q37" s="26"/>
    </row>
    <row r="38" spans="1:19" x14ac:dyDescent="0.2">
      <c r="A38" s="23"/>
      <c r="B38" s="23"/>
      <c r="C38" s="23"/>
      <c r="D38" s="4"/>
      <c r="E38" s="4"/>
      <c r="F38" s="65"/>
      <c r="G38" s="4"/>
      <c r="K38" s="26"/>
      <c r="L38" s="26"/>
      <c r="M38" s="26"/>
      <c r="N38" s="26"/>
      <c r="O38" s="26"/>
      <c r="P38" s="26"/>
      <c r="Q38" s="26"/>
    </row>
    <row r="39" spans="1:19" x14ac:dyDescent="0.2">
      <c r="A39" s="20"/>
      <c r="B39" s="20"/>
      <c r="C39" s="20"/>
      <c r="D39" s="26"/>
      <c r="E39" s="26"/>
      <c r="F39" s="65"/>
      <c r="G39" s="4"/>
      <c r="K39" s="26"/>
      <c r="L39" s="26"/>
      <c r="M39" s="26"/>
      <c r="N39" s="26"/>
      <c r="O39" s="26"/>
      <c r="P39" s="26"/>
      <c r="Q39" s="26"/>
      <c r="R39" s="1"/>
      <c r="S39" s="1"/>
    </row>
    <row r="40" spans="1:19" x14ac:dyDescent="0.2">
      <c r="A40" s="20"/>
      <c r="B40" s="20"/>
      <c r="C40" s="20"/>
      <c r="D40" s="4"/>
      <c r="E40" s="4"/>
      <c r="F40" s="65"/>
      <c r="G40" s="4"/>
      <c r="K40" s="26"/>
      <c r="L40" s="26"/>
      <c r="M40" s="26"/>
      <c r="N40" s="26"/>
      <c r="O40" s="26"/>
      <c r="P40" s="26"/>
      <c r="Q40" s="26"/>
    </row>
    <row r="41" spans="1:19" x14ac:dyDescent="0.2">
      <c r="A41" s="20"/>
      <c r="B41" s="20"/>
      <c r="C41" s="20"/>
      <c r="D41" s="4"/>
      <c r="E41" s="40"/>
      <c r="F41" s="40"/>
      <c r="G41" s="40"/>
      <c r="K41" s="26"/>
      <c r="L41" s="26"/>
      <c r="M41" s="26"/>
      <c r="N41" s="26"/>
      <c r="O41" s="26"/>
      <c r="P41" s="26"/>
      <c r="Q41" s="26"/>
    </row>
    <row r="42" spans="1:19" x14ac:dyDescent="0.2">
      <c r="A42" s="20"/>
      <c r="B42" s="20"/>
      <c r="C42" s="20"/>
      <c r="D42" s="4"/>
      <c r="E42" s="40"/>
      <c r="F42" s="40"/>
      <c r="G42" s="40"/>
      <c r="K42" s="26"/>
      <c r="L42" s="26"/>
      <c r="M42" s="26"/>
      <c r="N42" s="26"/>
      <c r="O42" s="26"/>
      <c r="P42" s="26"/>
      <c r="Q42" s="26"/>
    </row>
    <row r="43" spans="1:19" x14ac:dyDescent="0.2">
      <c r="A43" s="23"/>
      <c r="B43" s="23"/>
      <c r="C43" s="23"/>
      <c r="D43" s="4"/>
      <c r="E43" s="40"/>
      <c r="F43" s="40"/>
      <c r="G43" s="40"/>
      <c r="I43" s="40"/>
      <c r="J43" s="40"/>
      <c r="K43" s="26"/>
      <c r="L43" s="26"/>
      <c r="M43" s="26"/>
      <c r="N43" s="26"/>
      <c r="O43" s="26"/>
      <c r="P43" s="26"/>
      <c r="Q43" s="26"/>
    </row>
    <row r="44" spans="1:19" x14ac:dyDescent="0.2">
      <c r="A44" s="42"/>
      <c r="B44" s="42"/>
      <c r="C44" s="42"/>
      <c r="D44" s="4"/>
      <c r="E44" s="40"/>
      <c r="F44" s="40"/>
      <c r="G44" s="40"/>
      <c r="I44" s="40"/>
      <c r="J44" s="40"/>
      <c r="K44" s="26"/>
      <c r="L44" s="26"/>
      <c r="M44" s="26"/>
      <c r="N44" s="26"/>
      <c r="O44" s="26"/>
      <c r="P44" s="26"/>
      <c r="Q44" s="26"/>
    </row>
    <row r="45" spans="1:19" x14ac:dyDescent="0.2">
      <c r="A45" s="67"/>
      <c r="B45" s="67"/>
      <c r="C45" s="67"/>
      <c r="D45" s="68"/>
      <c r="E45" s="4"/>
      <c r="F45" s="40"/>
      <c r="G45" s="40"/>
      <c r="I45" s="40"/>
      <c r="J45" s="40"/>
      <c r="K45" s="26"/>
      <c r="L45" s="26"/>
      <c r="M45" s="26"/>
      <c r="N45" s="26"/>
      <c r="O45" s="26"/>
      <c r="P45" s="26"/>
      <c r="Q45" s="26"/>
    </row>
    <row r="46" spans="1:19" x14ac:dyDescent="0.2">
      <c r="A46" s="67"/>
      <c r="B46" s="67"/>
      <c r="C46" s="67"/>
      <c r="D46" s="68"/>
      <c r="E46" s="4"/>
      <c r="F46" s="40"/>
      <c r="G46" s="40"/>
      <c r="I46" s="40"/>
      <c r="J46" s="40"/>
      <c r="K46" s="26"/>
      <c r="L46" s="26"/>
      <c r="M46" s="26"/>
      <c r="N46" s="26"/>
      <c r="O46" s="26"/>
      <c r="P46" s="26"/>
      <c r="Q46" s="26"/>
    </row>
    <row r="47" spans="1:19" x14ac:dyDescent="0.2">
      <c r="A47" s="67"/>
      <c r="B47" s="67"/>
      <c r="C47" s="67"/>
      <c r="D47" s="68"/>
      <c r="E47" s="4"/>
      <c r="F47" s="40"/>
      <c r="G47" s="40"/>
      <c r="I47" s="40"/>
      <c r="J47" s="40"/>
      <c r="K47" s="26"/>
      <c r="L47" s="26"/>
      <c r="M47" s="26"/>
      <c r="N47" s="26"/>
      <c r="O47" s="26"/>
      <c r="P47" s="26"/>
      <c r="Q47" s="26"/>
    </row>
    <row r="48" spans="1:19" x14ac:dyDescent="0.2">
      <c r="A48" s="69"/>
      <c r="B48" s="69"/>
      <c r="C48" s="69"/>
      <c r="D48" s="68"/>
      <c r="E48" s="4"/>
      <c r="F48" s="66"/>
      <c r="G48" s="66"/>
      <c r="I48" s="66"/>
      <c r="J48" s="66"/>
      <c r="K48" s="26"/>
      <c r="L48" s="26"/>
      <c r="M48" s="26"/>
      <c r="N48" s="26"/>
      <c r="O48" s="26"/>
      <c r="P48" s="26"/>
      <c r="Q48" s="26"/>
    </row>
    <row r="49" spans="1:17" x14ac:dyDescent="0.2">
      <c r="A49" s="70"/>
      <c r="B49" s="70"/>
      <c r="C49" s="70"/>
      <c r="D49" s="68"/>
      <c r="E49" s="4"/>
      <c r="F49" s="40"/>
      <c r="G49" s="40"/>
      <c r="I49" s="40"/>
      <c r="J49" s="40"/>
      <c r="K49" s="26"/>
      <c r="L49" s="26"/>
      <c r="M49" s="26"/>
      <c r="N49" s="26"/>
      <c r="O49" s="26"/>
      <c r="P49" s="26"/>
      <c r="Q49" s="26"/>
    </row>
    <row r="50" spans="1:17" x14ac:dyDescent="0.2">
      <c r="A50" s="67"/>
      <c r="B50" s="67"/>
      <c r="C50" s="67"/>
      <c r="D50" s="68"/>
      <c r="E50" s="4"/>
      <c r="F50" s="4"/>
      <c r="G50" s="4"/>
      <c r="I50" s="4"/>
      <c r="J50" s="4"/>
      <c r="K50" s="26"/>
      <c r="L50" s="26"/>
      <c r="M50" s="26"/>
      <c r="N50" s="26"/>
      <c r="O50" s="26"/>
      <c r="P50" s="26"/>
      <c r="Q50" s="26"/>
    </row>
    <row r="51" spans="1:17" x14ac:dyDescent="0.2">
      <c r="A51" s="67"/>
      <c r="B51" s="67"/>
      <c r="C51" s="67"/>
      <c r="D51" s="68"/>
      <c r="E51" s="4"/>
      <c r="F51" s="4"/>
      <c r="G51" s="4"/>
      <c r="I51" s="4"/>
      <c r="J51" s="4"/>
      <c r="K51" s="26"/>
      <c r="L51" s="26"/>
      <c r="M51" s="26"/>
      <c r="N51" s="26"/>
      <c r="O51" s="26"/>
      <c r="P51" s="26"/>
      <c r="Q51" s="26"/>
    </row>
    <row r="52" spans="1:17" x14ac:dyDescent="0.2">
      <c r="A52" s="71"/>
      <c r="B52" s="71"/>
      <c r="C52" s="71"/>
      <c r="D52" s="72"/>
      <c r="E52" s="4"/>
      <c r="F52" s="4"/>
      <c r="G52" s="4"/>
      <c r="H52" s="4"/>
      <c r="I52" s="4"/>
      <c r="J52" s="4"/>
      <c r="K52" s="26"/>
      <c r="L52" s="26"/>
      <c r="M52" s="26"/>
      <c r="N52" s="26"/>
      <c r="O52" s="26"/>
      <c r="P52" s="26"/>
      <c r="Q52" s="26"/>
    </row>
    <row r="53" spans="1:17" x14ac:dyDescent="0.2">
      <c r="A53" s="67"/>
      <c r="B53" s="67"/>
      <c r="C53" s="67"/>
      <c r="D53" s="68"/>
      <c r="E53" s="4"/>
      <c r="F53" s="4"/>
      <c r="G53" s="4"/>
      <c r="H53" s="4"/>
      <c r="I53" s="4"/>
      <c r="J53" s="4"/>
      <c r="K53" s="26"/>
      <c r="L53" s="26"/>
      <c r="M53" s="26"/>
      <c r="N53" s="26"/>
      <c r="O53" s="26"/>
      <c r="P53" s="26"/>
      <c r="Q53" s="26"/>
    </row>
    <row r="54" spans="1:17" x14ac:dyDescent="0.2">
      <c r="A54" s="67"/>
      <c r="B54" s="67"/>
      <c r="C54" s="67"/>
      <c r="D54" s="68"/>
      <c r="E54" s="4"/>
      <c r="F54" s="4"/>
      <c r="G54" s="4"/>
      <c r="H54" s="4"/>
      <c r="I54" s="4"/>
      <c r="J54" s="4"/>
      <c r="K54" s="4"/>
      <c r="L54" s="4"/>
      <c r="M54" s="4"/>
      <c r="N54" s="4"/>
      <c r="O54" s="4"/>
      <c r="P54" s="4"/>
      <c r="Q54" s="4"/>
    </row>
    <row r="55" spans="1:17" x14ac:dyDescent="0.2">
      <c r="A55" s="67"/>
      <c r="B55" s="67"/>
      <c r="C55" s="67"/>
      <c r="D55" s="68"/>
      <c r="E55" s="4"/>
      <c r="F55" s="4"/>
      <c r="G55" s="4"/>
      <c r="H55" s="4"/>
      <c r="I55" s="4"/>
      <c r="J55" s="4"/>
      <c r="K55" s="4"/>
      <c r="L55" s="4"/>
      <c r="M55" s="4"/>
      <c r="N55" s="4"/>
      <c r="O55" s="4"/>
      <c r="P55" s="4"/>
      <c r="Q55" s="4"/>
    </row>
    <row r="56" spans="1:17" x14ac:dyDescent="0.2">
      <c r="A56" s="67"/>
      <c r="B56" s="67"/>
      <c r="C56" s="67"/>
      <c r="D56" s="68"/>
      <c r="E56" s="4"/>
      <c r="F56" s="4"/>
      <c r="G56" s="4"/>
      <c r="H56" s="4"/>
      <c r="I56" s="4"/>
      <c r="J56" s="4"/>
      <c r="K56" s="4"/>
      <c r="L56" s="4"/>
      <c r="M56" s="4"/>
      <c r="N56" s="4"/>
      <c r="O56" s="4"/>
      <c r="P56" s="4"/>
      <c r="Q56" s="4"/>
    </row>
    <row r="57" spans="1:17" x14ac:dyDescent="0.2">
      <c r="A57" s="67"/>
      <c r="B57" s="67"/>
      <c r="C57" s="67"/>
      <c r="D57" s="68"/>
      <c r="E57" s="4"/>
      <c r="F57" s="4"/>
      <c r="G57" s="4"/>
      <c r="H57" s="4"/>
      <c r="I57" s="4"/>
      <c r="J57" s="4"/>
    </row>
    <row r="58" spans="1:17" x14ac:dyDescent="0.2">
      <c r="A58" s="67"/>
      <c r="B58" s="67"/>
      <c r="C58" s="67"/>
      <c r="D58" s="68"/>
      <c r="E58" s="4"/>
      <c r="F58" s="4"/>
      <c r="G58" s="4"/>
      <c r="H58" s="4"/>
      <c r="I58" s="4"/>
      <c r="J58" s="4"/>
    </row>
    <row r="59" spans="1:17" x14ac:dyDescent="0.2">
      <c r="A59" s="4"/>
      <c r="B59" s="4"/>
      <c r="C59" s="4"/>
      <c r="D59" s="4"/>
      <c r="E59" s="4"/>
      <c r="F59" s="4"/>
      <c r="G59" s="4"/>
      <c r="H59" s="4"/>
      <c r="I59" s="4"/>
      <c r="J59" s="4"/>
    </row>
    <row r="60" spans="1:17" x14ac:dyDescent="0.2">
      <c r="A60" s="4"/>
      <c r="B60" s="4"/>
      <c r="C60" s="4"/>
      <c r="D60" s="4"/>
      <c r="E60" s="4"/>
      <c r="F60" s="4"/>
      <c r="G60" s="4"/>
      <c r="H60" s="4"/>
      <c r="I60" s="4"/>
      <c r="J60" s="4"/>
    </row>
    <row r="61" spans="1:17" x14ac:dyDescent="0.2">
      <c r="A61" s="4"/>
      <c r="B61" s="4"/>
      <c r="C61" s="4"/>
      <c r="D61" s="4"/>
      <c r="E61" s="4"/>
      <c r="F61" s="4"/>
      <c r="G61" s="4"/>
      <c r="H61" s="4"/>
      <c r="I61" s="4"/>
      <c r="J61" s="4"/>
    </row>
  </sheetData>
  <mergeCells count="7">
    <mergeCell ref="B3:P3"/>
    <mergeCell ref="U3:W3"/>
    <mergeCell ref="X3:Z3"/>
    <mergeCell ref="A28:T28"/>
    <mergeCell ref="A3:A4"/>
    <mergeCell ref="A27:T27"/>
    <mergeCell ref="R3:T3"/>
  </mergeCells>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60"/>
  <sheetViews>
    <sheetView zoomScale="110" zoomScaleNormal="110" workbookViewId="0">
      <pane xSplit="1" topLeftCell="C1" activePane="topRight" state="frozen"/>
      <selection activeCell="A5" sqref="A5:A24"/>
      <selection pane="topRight" activeCell="A9" sqref="A9"/>
    </sheetView>
  </sheetViews>
  <sheetFormatPr baseColWidth="10" defaultRowHeight="11.25" x14ac:dyDescent="0.2"/>
  <cols>
    <col min="1" max="1" width="37.42578125" style="2" customWidth="1"/>
    <col min="2" max="15" width="8.5703125" style="2" customWidth="1"/>
    <col min="16" max="17" width="10" style="2" customWidth="1"/>
    <col min="18" max="18" width="10" style="36" customWidth="1"/>
    <col min="19" max="21" width="10" style="2" customWidth="1"/>
    <col min="22" max="22" width="11.28515625" style="2" bestFit="1" customWidth="1"/>
    <col min="23" max="24" width="10.85546875" style="2" customWidth="1"/>
    <col min="25" max="16384" width="11.42578125" style="2"/>
  </cols>
  <sheetData>
    <row r="1" spans="1:24" x14ac:dyDescent="0.2">
      <c r="A1" s="1" t="s">
        <v>212</v>
      </c>
    </row>
    <row r="3" spans="1:24" ht="63.75" customHeight="1" x14ac:dyDescent="0.2">
      <c r="B3" s="474" t="s">
        <v>106</v>
      </c>
      <c r="C3" s="475"/>
      <c r="D3" s="475"/>
      <c r="E3" s="475"/>
      <c r="F3" s="475"/>
      <c r="G3" s="475"/>
      <c r="H3" s="475"/>
      <c r="I3" s="475"/>
      <c r="J3" s="475"/>
      <c r="K3" s="475"/>
      <c r="L3" s="475"/>
      <c r="M3" s="475"/>
      <c r="N3" s="475"/>
      <c r="O3" s="476"/>
      <c r="P3" s="155" t="s">
        <v>107</v>
      </c>
      <c r="Q3" s="474" t="s">
        <v>108</v>
      </c>
      <c r="R3" s="475"/>
      <c r="S3" s="477"/>
      <c r="T3" s="474" t="s">
        <v>109</v>
      </c>
      <c r="U3" s="475"/>
      <c r="V3" s="477"/>
      <c r="W3" s="474" t="s">
        <v>110</v>
      </c>
      <c r="X3" s="475"/>
    </row>
    <row r="4" spans="1:24" ht="21" customHeight="1" x14ac:dyDescent="0.2">
      <c r="B4" s="155">
        <v>2006</v>
      </c>
      <c r="C4" s="155">
        <v>2007</v>
      </c>
      <c r="D4" s="155">
        <v>2008</v>
      </c>
      <c r="E4" s="155">
        <v>2009</v>
      </c>
      <c r="F4" s="155">
        <v>2010</v>
      </c>
      <c r="G4" s="155">
        <v>2011</v>
      </c>
      <c r="H4" s="155">
        <v>2012</v>
      </c>
      <c r="I4" s="155">
        <v>2013</v>
      </c>
      <c r="J4" s="155">
        <v>2014</v>
      </c>
      <c r="K4" s="155">
        <v>2015</v>
      </c>
      <c r="L4" s="155">
        <v>2016</v>
      </c>
      <c r="M4" s="382">
        <v>2017</v>
      </c>
      <c r="N4" s="410">
        <v>2018</v>
      </c>
      <c r="O4" s="236">
        <v>2019</v>
      </c>
      <c r="P4" s="218">
        <v>2019</v>
      </c>
      <c r="Q4" s="268" t="s">
        <v>105</v>
      </c>
      <c r="R4" s="268" t="s">
        <v>131</v>
      </c>
      <c r="S4" s="212" t="s">
        <v>162</v>
      </c>
      <c r="T4" s="268" t="s">
        <v>105</v>
      </c>
      <c r="U4" s="268" t="s">
        <v>131</v>
      </c>
      <c r="V4" s="268" t="s">
        <v>162</v>
      </c>
      <c r="W4" s="275" t="s">
        <v>78</v>
      </c>
      <c r="X4" s="275" t="s">
        <v>79</v>
      </c>
    </row>
    <row r="5" spans="1:24" ht="18.75" customHeight="1" x14ac:dyDescent="0.2">
      <c r="A5" s="87" t="s">
        <v>176</v>
      </c>
      <c r="B5" s="156">
        <v>36295.992474999999</v>
      </c>
      <c r="C5" s="156">
        <v>43960.429905353179</v>
      </c>
      <c r="D5" s="156">
        <v>47632.052532032234</v>
      </c>
      <c r="E5" s="156">
        <v>54358.947065599132</v>
      </c>
      <c r="F5" s="156">
        <v>59906.564661000004</v>
      </c>
      <c r="G5" s="156">
        <v>64333.486009</v>
      </c>
      <c r="H5" s="156">
        <v>69029.316905</v>
      </c>
      <c r="I5" s="156">
        <v>76224.136975999994</v>
      </c>
      <c r="J5" s="156">
        <v>80688.043231999996</v>
      </c>
      <c r="K5" s="156">
        <v>86346.886436999994</v>
      </c>
      <c r="L5" s="156">
        <v>92087.349719999998</v>
      </c>
      <c r="M5" s="405">
        <v>96792.565914999999</v>
      </c>
      <c r="N5" s="411">
        <v>98281.263520000008</v>
      </c>
      <c r="O5" s="156">
        <v>104466.98435200001</v>
      </c>
      <c r="P5" s="157">
        <v>43.524932087571806</v>
      </c>
      <c r="Q5" s="198">
        <v>5.1095141833342295</v>
      </c>
      <c r="R5" s="198">
        <v>1.5380288671211995</v>
      </c>
      <c r="S5" s="198">
        <v>6.2938963241363055</v>
      </c>
      <c r="T5" s="271">
        <v>3.8711104816160136</v>
      </c>
      <c r="U5" s="271">
        <v>-5.1722817084232098E-2</v>
      </c>
      <c r="V5" s="271">
        <v>4.7649976439167796</v>
      </c>
      <c r="W5" s="276">
        <v>66.057361150081718</v>
      </c>
      <c r="X5" s="276">
        <v>33.942638849918275</v>
      </c>
    </row>
    <row r="6" spans="1:24" ht="18.75" customHeight="1" x14ac:dyDescent="0.2">
      <c r="A6" s="80" t="s">
        <v>145</v>
      </c>
      <c r="B6" s="165"/>
      <c r="C6" s="165"/>
      <c r="D6" s="158"/>
      <c r="E6" s="158"/>
      <c r="F6" s="158"/>
      <c r="G6" s="158"/>
      <c r="H6" s="158"/>
      <c r="I6" s="158"/>
      <c r="J6" s="158"/>
      <c r="K6" s="158"/>
      <c r="L6" s="158"/>
      <c r="M6" s="406"/>
      <c r="N6" s="412"/>
      <c r="O6" s="158">
        <v>414.19148000000001</v>
      </c>
      <c r="P6" s="159">
        <v>0.17256797590238582</v>
      </c>
      <c r="Q6" s="199"/>
      <c r="R6" s="199"/>
      <c r="S6" s="199"/>
      <c r="T6" s="272"/>
      <c r="U6" s="272"/>
      <c r="V6" s="272"/>
      <c r="W6" s="277">
        <v>99.956050278967595</v>
      </c>
      <c r="X6" s="277">
        <v>4.3949721032407525E-2</v>
      </c>
    </row>
    <row r="7" spans="1:24" ht="18.75" customHeight="1" x14ac:dyDescent="0.2">
      <c r="A7" s="81" t="s">
        <v>11</v>
      </c>
      <c r="B7" s="178">
        <v>2372.9216430000001</v>
      </c>
      <c r="C7" s="178">
        <v>3404.9537230000001</v>
      </c>
      <c r="D7" s="160">
        <v>4091</v>
      </c>
      <c r="E7" s="160">
        <v>5388.639228</v>
      </c>
      <c r="F7" s="160">
        <v>6547.6947799999998</v>
      </c>
      <c r="G7" s="160">
        <v>7508.0642950000001</v>
      </c>
      <c r="H7" s="160">
        <v>8850.8979080000008</v>
      </c>
      <c r="I7" s="160">
        <v>10549.45816</v>
      </c>
      <c r="J7" s="160">
        <v>12380.303491000001</v>
      </c>
      <c r="K7" s="160">
        <v>14339.485446000001</v>
      </c>
      <c r="L7" s="160">
        <v>16330.003384</v>
      </c>
      <c r="M7" s="407">
        <v>18591.019351999999</v>
      </c>
      <c r="N7" s="413">
        <v>18860.936693</v>
      </c>
      <c r="O7" s="160">
        <v>20675.003385</v>
      </c>
      <c r="P7" s="161">
        <v>8.6139953577133586</v>
      </c>
      <c r="Q7" s="200">
        <v>13.845777706423036</v>
      </c>
      <c r="R7" s="200">
        <v>1.451869506934611</v>
      </c>
      <c r="S7" s="200">
        <v>9.6181155874048851</v>
      </c>
      <c r="T7" s="202">
        <v>12.504443064815685</v>
      </c>
      <c r="U7" s="202">
        <v>-0.13653320497447607</v>
      </c>
      <c r="V7" s="202">
        <v>8.0414023607237706</v>
      </c>
      <c r="W7" s="163">
        <v>92.470391941365094</v>
      </c>
      <c r="X7" s="163">
        <v>7.5296080586349081</v>
      </c>
    </row>
    <row r="8" spans="1:24" ht="21.75" customHeight="1" x14ac:dyDescent="0.2">
      <c r="A8" s="81" t="s">
        <v>127</v>
      </c>
      <c r="B8" s="166">
        <v>12183.204056</v>
      </c>
      <c r="C8" s="166">
        <v>16443.194009353185</v>
      </c>
      <c r="D8" s="160">
        <v>17613.947766032241</v>
      </c>
      <c r="E8" s="160">
        <v>19133.550228324129</v>
      </c>
      <c r="F8" s="160">
        <v>20480.657939000001</v>
      </c>
      <c r="G8" s="160">
        <v>20950.016421</v>
      </c>
      <c r="H8" s="160">
        <v>21174.539217000001</v>
      </c>
      <c r="I8" s="160">
        <v>22749.797878000001</v>
      </c>
      <c r="J8" s="160">
        <v>23659.956953000001</v>
      </c>
      <c r="K8" s="160">
        <v>24430.660940999998</v>
      </c>
      <c r="L8" s="160">
        <v>25794.306365</v>
      </c>
      <c r="M8" s="407">
        <v>25892.60987</v>
      </c>
      <c r="N8" s="413">
        <v>26081.402242</v>
      </c>
      <c r="O8" s="160">
        <v>26604.995556000002</v>
      </c>
      <c r="P8" s="161">
        <v>11.084656381610964</v>
      </c>
      <c r="Q8" s="200">
        <v>0.38110544090221854</v>
      </c>
      <c r="R8" s="200">
        <v>0.72913612396694472</v>
      </c>
      <c r="S8" s="200">
        <v>2.0075351361164007</v>
      </c>
      <c r="T8" s="202">
        <v>-0.80158799580944962</v>
      </c>
      <c r="U8" s="202">
        <v>-0.84795095944686372</v>
      </c>
      <c r="V8" s="202">
        <v>0.54029015559118321</v>
      </c>
      <c r="W8" s="163">
        <v>41.236507996806672</v>
      </c>
      <c r="X8" s="163">
        <v>58.763492003193328</v>
      </c>
    </row>
    <row r="9" spans="1:24" ht="18.75" customHeight="1" x14ac:dyDescent="0.2">
      <c r="A9" s="81" t="s">
        <v>0</v>
      </c>
      <c r="B9" s="166">
        <v>6877.2810239999999</v>
      </c>
      <c r="C9" s="166">
        <v>6909.6796590000004</v>
      </c>
      <c r="D9" s="160">
        <v>6953.6766079999998</v>
      </c>
      <c r="E9" s="160">
        <v>7005.0030302149999</v>
      </c>
      <c r="F9" s="160">
        <v>7094.6068679999998</v>
      </c>
      <c r="G9" s="160">
        <v>7076.0843450000002</v>
      </c>
      <c r="H9" s="160">
        <v>7007.4268430000002</v>
      </c>
      <c r="I9" s="160">
        <v>6976.3189970000003</v>
      </c>
      <c r="J9" s="160">
        <v>6855.62547</v>
      </c>
      <c r="K9" s="160">
        <v>6698.3534170000003</v>
      </c>
      <c r="L9" s="160">
        <v>6443.700288</v>
      </c>
      <c r="M9" s="407">
        <v>6324.1562780000004</v>
      </c>
      <c r="N9" s="413">
        <v>6102.668917</v>
      </c>
      <c r="O9" s="160">
        <v>5963.9410500000004</v>
      </c>
      <c r="P9" s="161">
        <v>2.4848054223608118</v>
      </c>
      <c r="Q9" s="200">
        <v>-1.8552074841628574</v>
      </c>
      <c r="R9" s="200">
        <v>-3.5022436395269696</v>
      </c>
      <c r="S9" s="200">
        <v>-2.2732327263166763</v>
      </c>
      <c r="T9" s="202">
        <v>-3.011552609533541</v>
      </c>
      <c r="U9" s="202">
        <v>-5.0130812282383364</v>
      </c>
      <c r="V9" s="202">
        <v>-3.6789044598207976</v>
      </c>
      <c r="W9" s="163">
        <v>7.6441725224631458</v>
      </c>
      <c r="X9" s="163">
        <v>92.355827477536849</v>
      </c>
    </row>
    <row r="10" spans="1:24" ht="18.75" customHeight="1" x14ac:dyDescent="0.2">
      <c r="A10" s="82" t="s">
        <v>172</v>
      </c>
      <c r="B10" s="166">
        <v>36.171446000000003</v>
      </c>
      <c r="C10" s="166">
        <v>37.045098000000003</v>
      </c>
      <c r="D10" s="160">
        <v>39.428158000000003</v>
      </c>
      <c r="E10" s="160">
        <v>85.30048506</v>
      </c>
      <c r="F10" s="160">
        <v>276.80639100000002</v>
      </c>
      <c r="G10" s="160">
        <v>276.91224999999997</v>
      </c>
      <c r="H10" s="160">
        <v>271.90186</v>
      </c>
      <c r="I10" s="160">
        <v>258.29046199999999</v>
      </c>
      <c r="J10" s="160">
        <v>260.04384099999999</v>
      </c>
      <c r="K10" s="160">
        <v>252.88182</v>
      </c>
      <c r="L10" s="160">
        <v>292.46187600000002</v>
      </c>
      <c r="M10" s="407">
        <v>281.39932700000003</v>
      </c>
      <c r="N10" s="413">
        <v>278.39445599999999</v>
      </c>
      <c r="O10" s="160">
        <v>262.472105</v>
      </c>
      <c r="P10" s="161">
        <v>0.10935589474387179</v>
      </c>
      <c r="Q10" s="200">
        <v>-3.782561047375621</v>
      </c>
      <c r="R10" s="200">
        <v>-1.0678316227814011</v>
      </c>
      <c r="S10" s="200">
        <v>-5.7193491669245038</v>
      </c>
      <c r="T10" s="202">
        <v>-4.9161980306171476</v>
      </c>
      <c r="U10" s="202">
        <v>-2.6167840995485192</v>
      </c>
      <c r="V10" s="202">
        <v>-7.07545302249647</v>
      </c>
      <c r="W10" s="163">
        <v>8.1841500833012333</v>
      </c>
      <c r="X10" s="163">
        <v>91.815849916698767</v>
      </c>
    </row>
    <row r="11" spans="1:24" ht="18.75" customHeight="1" x14ac:dyDescent="0.2">
      <c r="A11" s="83" t="s">
        <v>150</v>
      </c>
      <c r="B11" s="168">
        <v>14826.414305999999</v>
      </c>
      <c r="C11" s="168">
        <v>17165.557416</v>
      </c>
      <c r="D11" s="164">
        <v>18934</v>
      </c>
      <c r="E11" s="164">
        <v>22746.454094000001</v>
      </c>
      <c r="F11" s="164">
        <v>25506.798683000001</v>
      </c>
      <c r="G11" s="164">
        <v>28522.408697999999</v>
      </c>
      <c r="H11" s="164">
        <v>31724.551077</v>
      </c>
      <c r="I11" s="164">
        <v>35690.271479000003</v>
      </c>
      <c r="J11" s="164">
        <v>37532.113476999999</v>
      </c>
      <c r="K11" s="164">
        <v>40625.504813</v>
      </c>
      <c r="L11" s="164">
        <v>43226.877806999997</v>
      </c>
      <c r="M11" s="408">
        <v>45703.381087999995</v>
      </c>
      <c r="N11" s="414">
        <v>46957.861211999996</v>
      </c>
      <c r="O11" s="164">
        <v>50546.380776000005</v>
      </c>
      <c r="P11" s="162">
        <v>21.059551055240409</v>
      </c>
      <c r="Q11" s="201">
        <v>5.7290820124856756</v>
      </c>
      <c r="R11" s="201">
        <v>2.7448300194345521</v>
      </c>
      <c r="S11" s="201">
        <v>7.6419995957630382</v>
      </c>
      <c r="T11" s="273">
        <v>4.4833785425300254</v>
      </c>
      <c r="U11" s="273">
        <v>1.1361837970369271</v>
      </c>
      <c r="V11" s="273">
        <v>6.0937102131225052</v>
      </c>
      <c r="W11" s="278">
        <v>75.232925226677949</v>
      </c>
      <c r="X11" s="278">
        <v>24.767074773322044</v>
      </c>
    </row>
    <row r="12" spans="1:24" ht="18.75" customHeight="1" x14ac:dyDescent="0.2">
      <c r="A12" s="82" t="s">
        <v>25</v>
      </c>
      <c r="B12" s="166">
        <v>12612.214306</v>
      </c>
      <c r="C12" s="166">
        <v>14704.457415999999</v>
      </c>
      <c r="D12" s="160">
        <v>16194</v>
      </c>
      <c r="E12" s="160">
        <v>19695.454094000001</v>
      </c>
      <c r="F12" s="160">
        <v>22119.798683000001</v>
      </c>
      <c r="G12" s="160">
        <v>24778.308698000001</v>
      </c>
      <c r="H12" s="160">
        <v>27646.851076999999</v>
      </c>
      <c r="I12" s="160">
        <v>31249.050035</v>
      </c>
      <c r="J12" s="160">
        <v>32738.113476999999</v>
      </c>
      <c r="K12" s="160">
        <v>35593.443538</v>
      </c>
      <c r="L12" s="160">
        <v>38007.877806999997</v>
      </c>
      <c r="M12" s="407">
        <v>40080.927372999999</v>
      </c>
      <c r="N12" s="413">
        <v>40502.325261999998</v>
      </c>
      <c r="O12" s="160">
        <v>44564.336924000003</v>
      </c>
      <c r="P12" s="161">
        <v>18.567203314772758</v>
      </c>
      <c r="Q12" s="200">
        <v>5.4542628676263583</v>
      </c>
      <c r="R12" s="200">
        <v>1.0513676120275317</v>
      </c>
      <c r="S12" s="200">
        <v>10.029082616180208</v>
      </c>
      <c r="T12" s="202">
        <v>4.2117973257397523</v>
      </c>
      <c r="U12" s="202">
        <v>-0.53076455702131264</v>
      </c>
      <c r="V12" s="202">
        <v>8.4464581662808449</v>
      </c>
      <c r="W12" s="163">
        <v>75.256989090167124</v>
      </c>
      <c r="X12" s="163">
        <v>24.743010909832876</v>
      </c>
    </row>
    <row r="13" spans="1:24" ht="18.75" customHeight="1" x14ac:dyDescent="0.2">
      <c r="A13" s="82" t="s">
        <v>178</v>
      </c>
      <c r="B13" s="166">
        <v>2214.1999999999998</v>
      </c>
      <c r="C13" s="166">
        <v>2461.1</v>
      </c>
      <c r="D13" s="160">
        <v>2740</v>
      </c>
      <c r="E13" s="160">
        <v>3051</v>
      </c>
      <c r="F13" s="160">
        <v>3387</v>
      </c>
      <c r="G13" s="160">
        <v>3744.1</v>
      </c>
      <c r="H13" s="160">
        <v>4077.7</v>
      </c>
      <c r="I13" s="160">
        <v>4441.2214439999998</v>
      </c>
      <c r="J13" s="160">
        <v>4794</v>
      </c>
      <c r="K13" s="160">
        <v>5032.061275</v>
      </c>
      <c r="L13" s="160">
        <v>5219</v>
      </c>
      <c r="M13" s="407">
        <v>5622.4537149999996</v>
      </c>
      <c r="N13" s="413">
        <v>6455.5359500000004</v>
      </c>
      <c r="O13" s="160">
        <v>5982.0438519999998</v>
      </c>
      <c r="P13" s="161">
        <v>2.4923477404676486</v>
      </c>
      <c r="Q13" s="200">
        <v>7.7304793063805333</v>
      </c>
      <c r="R13" s="200">
        <v>14.817058124950711</v>
      </c>
      <c r="S13" s="200">
        <v>-7.3346675112234578</v>
      </c>
      <c r="T13" s="202">
        <v>6.4611953086617602</v>
      </c>
      <c r="U13" s="202">
        <v>13.019400502814648</v>
      </c>
      <c r="V13" s="202">
        <v>-8.6675371250361177</v>
      </c>
      <c r="W13" s="163">
        <v>75.053657045642126</v>
      </c>
      <c r="X13" s="163">
        <v>24.946342954357867</v>
      </c>
    </row>
    <row r="14" spans="1:24" ht="18.75" customHeight="1" x14ac:dyDescent="0.2">
      <c r="A14" s="87" t="s">
        <v>177</v>
      </c>
      <c r="B14" s="156">
        <v>64392.368846999991</v>
      </c>
      <c r="C14" s="156">
        <v>69567.729349000001</v>
      </c>
      <c r="D14" s="156">
        <v>74900.164864999999</v>
      </c>
      <c r="E14" s="156">
        <v>84535.507874000003</v>
      </c>
      <c r="F14" s="156">
        <v>91177.502695000003</v>
      </c>
      <c r="G14" s="156">
        <v>92355.411496000001</v>
      </c>
      <c r="H14" s="156">
        <v>101966.467267</v>
      </c>
      <c r="I14" s="156">
        <v>108213.14916099998</v>
      </c>
      <c r="J14" s="156">
        <v>114791.80789900001</v>
      </c>
      <c r="K14" s="156">
        <v>120336.99958800001</v>
      </c>
      <c r="L14" s="156">
        <v>127277.757016</v>
      </c>
      <c r="M14" s="405">
        <v>132142.91822200001</v>
      </c>
      <c r="N14" s="411">
        <v>130998.33363099999</v>
      </c>
      <c r="O14" s="156">
        <v>135549.43690700002</v>
      </c>
      <c r="P14" s="157">
        <v>56.475067912428202</v>
      </c>
      <c r="Q14" s="198">
        <v>3.8224755998712334</v>
      </c>
      <c r="R14" s="198">
        <v>-0.8661717225565746</v>
      </c>
      <c r="S14" s="198">
        <v>3.474168830894997</v>
      </c>
      <c r="T14" s="271">
        <v>2.5992358284441908</v>
      </c>
      <c r="U14" s="271">
        <v>-2.4182815303216976</v>
      </c>
      <c r="V14" s="271">
        <v>1.9858282428339091</v>
      </c>
      <c r="W14" s="276">
        <v>69.18752335824486</v>
      </c>
      <c r="X14" s="276">
        <v>30.812476641755143</v>
      </c>
    </row>
    <row r="15" spans="1:24" ht="18.75" customHeight="1" x14ac:dyDescent="0.2">
      <c r="A15" s="349" t="s">
        <v>146</v>
      </c>
      <c r="B15" s="168">
        <v>43003.704545999994</v>
      </c>
      <c r="C15" s="168">
        <v>44379.092945000004</v>
      </c>
      <c r="D15" s="164">
        <v>48582.175569999999</v>
      </c>
      <c r="E15" s="164">
        <v>53399.912879999996</v>
      </c>
      <c r="F15" s="164">
        <v>58361.175390999997</v>
      </c>
      <c r="G15" s="164">
        <v>62141.243394999998</v>
      </c>
      <c r="H15" s="164">
        <v>67152.284301000007</v>
      </c>
      <c r="I15" s="164">
        <v>72030.890869999988</v>
      </c>
      <c r="J15" s="164">
        <v>76694.543957000002</v>
      </c>
      <c r="K15" s="164">
        <v>80918.398888000011</v>
      </c>
      <c r="L15" s="164">
        <v>87016.393137000006</v>
      </c>
      <c r="M15" s="408">
        <v>91207.865021999998</v>
      </c>
      <c r="N15" s="414">
        <v>93195.613417999994</v>
      </c>
      <c r="O15" s="164">
        <v>98597.110884000009</v>
      </c>
      <c r="P15" s="162">
        <v>41.07931880944286</v>
      </c>
      <c r="Q15" s="201">
        <v>4.8168761470047006</v>
      </c>
      <c r="R15" s="201">
        <v>2.1793607333320919</v>
      </c>
      <c r="S15" s="201">
        <v>5.7958709298615574</v>
      </c>
      <c r="T15" s="273">
        <v>3.5819203161121527</v>
      </c>
      <c r="U15" s="273">
        <v>0.57956790074296105</v>
      </c>
      <c r="V15" s="273">
        <v>4.2741356935871</v>
      </c>
      <c r="W15" s="278">
        <v>74.055930044344692</v>
      </c>
      <c r="X15" s="278">
        <v>25.944069955655312</v>
      </c>
    </row>
    <row r="16" spans="1:24" ht="18.75" customHeight="1" x14ac:dyDescent="0.2">
      <c r="A16" s="82" t="s">
        <v>179</v>
      </c>
      <c r="B16" s="166"/>
      <c r="C16" s="166"/>
      <c r="D16" s="160"/>
      <c r="E16" s="160"/>
      <c r="F16" s="160"/>
      <c r="G16" s="160"/>
      <c r="H16" s="160"/>
      <c r="I16" s="160"/>
      <c r="J16" s="160"/>
      <c r="K16" s="160"/>
      <c r="L16" s="160"/>
      <c r="M16" s="407"/>
      <c r="N16" s="413"/>
      <c r="O16" s="160">
        <v>3182.5853050000001</v>
      </c>
      <c r="P16" s="161">
        <v>1.32598648388549</v>
      </c>
      <c r="Q16" s="200"/>
      <c r="R16" s="200"/>
      <c r="S16" s="200"/>
      <c r="T16" s="202"/>
      <c r="U16" s="202"/>
      <c r="V16" s="202"/>
      <c r="W16" s="163">
        <v>99.956050278967595</v>
      </c>
      <c r="X16" s="163">
        <v>4.3949721032407525E-2</v>
      </c>
    </row>
    <row r="17" spans="1:24" ht="18.75" customHeight="1" x14ac:dyDescent="0.2">
      <c r="A17" s="82" t="s">
        <v>180</v>
      </c>
      <c r="B17" s="166"/>
      <c r="C17" s="166"/>
      <c r="D17" s="160"/>
      <c r="E17" s="160"/>
      <c r="F17" s="160"/>
      <c r="G17" s="160"/>
      <c r="H17" s="160"/>
      <c r="I17" s="160"/>
      <c r="J17" s="160"/>
      <c r="K17" s="160"/>
      <c r="L17" s="160"/>
      <c r="M17" s="407"/>
      <c r="N17" s="413"/>
      <c r="O17" s="160">
        <v>44.177504999999996</v>
      </c>
      <c r="P17" s="161">
        <v>1.8406034373926593E-2</v>
      </c>
      <c r="Q17" s="200"/>
      <c r="R17" s="200"/>
      <c r="S17" s="200"/>
      <c r="T17" s="202"/>
      <c r="U17" s="202"/>
      <c r="V17" s="202"/>
      <c r="W17" s="163">
        <v>100</v>
      </c>
      <c r="X17" s="163">
        <v>0</v>
      </c>
    </row>
    <row r="18" spans="1:24" ht="18.75" customHeight="1" x14ac:dyDescent="0.2">
      <c r="A18" s="82" t="s">
        <v>173</v>
      </c>
      <c r="B18" s="166">
        <v>907.90436199999999</v>
      </c>
      <c r="C18" s="166">
        <v>1402</v>
      </c>
      <c r="D18" s="160">
        <v>1859</v>
      </c>
      <c r="E18" s="160">
        <v>3000</v>
      </c>
      <c r="F18" s="160">
        <v>4000</v>
      </c>
      <c r="G18" s="160">
        <v>5000</v>
      </c>
      <c r="H18" s="160">
        <v>6700</v>
      </c>
      <c r="I18" s="160">
        <v>8600</v>
      </c>
      <c r="J18" s="160">
        <v>10300</v>
      </c>
      <c r="K18" s="160">
        <v>12200</v>
      </c>
      <c r="L18" s="160">
        <v>14000</v>
      </c>
      <c r="M18" s="407">
        <v>15900</v>
      </c>
      <c r="N18" s="413">
        <v>16483.522142000002</v>
      </c>
      <c r="O18" s="160">
        <v>16704.925133000001</v>
      </c>
      <c r="P18" s="161">
        <v>6.9599092617808154</v>
      </c>
      <c r="Q18" s="200">
        <v>13.571428571428568</v>
      </c>
      <c r="R18" s="200">
        <v>3.6699505786163655</v>
      </c>
      <c r="S18" s="200">
        <v>1.3431776843121579</v>
      </c>
      <c r="T18" s="202">
        <v>12.233326320218808</v>
      </c>
      <c r="U18" s="202">
        <v>2.0468200099746481</v>
      </c>
      <c r="V18" s="202">
        <v>-0.11451138316080911</v>
      </c>
      <c r="W18" s="163">
        <v>100</v>
      </c>
      <c r="X18" s="163">
        <v>0</v>
      </c>
    </row>
    <row r="19" spans="1:24" ht="18.75" customHeight="1" x14ac:dyDescent="0.2">
      <c r="A19" s="82" t="s">
        <v>181</v>
      </c>
      <c r="B19" s="166">
        <v>3418.7958119999998</v>
      </c>
      <c r="C19" s="166">
        <v>4219.6900610000002</v>
      </c>
      <c r="D19" s="160">
        <v>3264.2542990000002</v>
      </c>
      <c r="E19" s="160">
        <v>2915.3527020000001</v>
      </c>
      <c r="F19" s="160">
        <v>2107.4912570000001</v>
      </c>
      <c r="G19" s="160">
        <v>3379.800702</v>
      </c>
      <c r="H19" s="160">
        <v>3636.8478209999998</v>
      </c>
      <c r="I19" s="160">
        <v>4040.9559370000002</v>
      </c>
      <c r="J19" s="160">
        <v>3961.5289320000002</v>
      </c>
      <c r="K19" s="160">
        <v>4161.0239979999997</v>
      </c>
      <c r="L19" s="160">
        <v>4181.103212</v>
      </c>
      <c r="M19" s="407">
        <v>4549.7726050000001</v>
      </c>
      <c r="N19" s="413">
        <v>4285.8987999999999</v>
      </c>
      <c r="O19" s="160">
        <v>4572.5284089999996</v>
      </c>
      <c r="P19" s="161">
        <v>1.9050898205276616</v>
      </c>
      <c r="Q19" s="200">
        <v>8.817514763613076</v>
      </c>
      <c r="R19" s="200">
        <v>-5.7997141375816135</v>
      </c>
      <c r="S19" s="200">
        <v>6.6877362806606611</v>
      </c>
      <c r="T19" s="202">
        <v>7.5354232789166087</v>
      </c>
      <c r="U19" s="202">
        <v>-7.2745808921686139</v>
      </c>
      <c r="V19" s="202">
        <v>5.1531727277572381</v>
      </c>
      <c r="W19" s="163">
        <v>80.486722592170125</v>
      </c>
      <c r="X19" s="163">
        <v>19.513277407829879</v>
      </c>
    </row>
    <row r="20" spans="1:24" ht="18.75" customHeight="1" x14ac:dyDescent="0.2">
      <c r="A20" s="82" t="s">
        <v>182</v>
      </c>
      <c r="B20" s="166">
        <v>38517.626367999997</v>
      </c>
      <c r="C20" s="166">
        <v>38549.043880000005</v>
      </c>
      <c r="D20" s="160">
        <v>43186.143931999999</v>
      </c>
      <c r="E20" s="160">
        <v>47150.492498</v>
      </c>
      <c r="F20" s="160">
        <v>51836.053377999997</v>
      </c>
      <c r="G20" s="160">
        <v>53270.323113999999</v>
      </c>
      <c r="H20" s="160">
        <v>56328.853652999998</v>
      </c>
      <c r="I20" s="160">
        <v>58929.951028999996</v>
      </c>
      <c r="J20" s="160">
        <v>61928.612758000003</v>
      </c>
      <c r="K20" s="160">
        <v>63997.870207</v>
      </c>
      <c r="L20" s="160">
        <v>68113.493558000002</v>
      </c>
      <c r="M20" s="407">
        <v>69972.139519999997</v>
      </c>
      <c r="N20" s="413">
        <v>71634.972085999994</v>
      </c>
      <c r="O20" s="160">
        <v>73256.875604000001</v>
      </c>
      <c r="P20" s="161">
        <v>30.521609821416774</v>
      </c>
      <c r="Q20" s="200">
        <v>2.7287485414579704</v>
      </c>
      <c r="R20" s="200">
        <v>2.376420926109768</v>
      </c>
      <c r="S20" s="200">
        <v>2.26412249599659</v>
      </c>
      <c r="T20" s="202">
        <v>1.5183950976705551</v>
      </c>
      <c r="U20" s="202">
        <v>0.77354277881780398</v>
      </c>
      <c r="V20" s="202">
        <v>0.79318684188194322</v>
      </c>
      <c r="W20" s="163">
        <v>66.372547701645487</v>
      </c>
      <c r="X20" s="163">
        <v>33.627452298354505</v>
      </c>
    </row>
    <row r="21" spans="1:24" ht="18.75" customHeight="1" x14ac:dyDescent="0.2">
      <c r="A21" s="226" t="s">
        <v>171</v>
      </c>
      <c r="B21" s="166">
        <v>159.378004</v>
      </c>
      <c r="C21" s="166">
        <v>208.359004</v>
      </c>
      <c r="D21" s="160">
        <v>272.77733899999998</v>
      </c>
      <c r="E21" s="160">
        <v>334.06768</v>
      </c>
      <c r="F21" s="160">
        <v>417.63075600000002</v>
      </c>
      <c r="G21" s="160">
        <v>491.11957899999999</v>
      </c>
      <c r="H21" s="160">
        <v>486.58282700000001</v>
      </c>
      <c r="I21" s="160">
        <v>459.983904</v>
      </c>
      <c r="J21" s="160">
        <v>504.40226699999999</v>
      </c>
      <c r="K21" s="160">
        <v>559.504683</v>
      </c>
      <c r="L21" s="160">
        <v>721.79636700000003</v>
      </c>
      <c r="M21" s="407">
        <v>785.95289700000001</v>
      </c>
      <c r="N21" s="413">
        <v>791.22038999999995</v>
      </c>
      <c r="O21" s="160">
        <v>836.01892799999996</v>
      </c>
      <c r="P21" s="161">
        <v>0.34831738745819307</v>
      </c>
      <c r="Q21" s="200">
        <v>8.8884528841082435</v>
      </c>
      <c r="R21" s="200">
        <v>0.67020466749421193</v>
      </c>
      <c r="S21" s="200">
        <v>5.6619544397737309</v>
      </c>
      <c r="T21" s="202">
        <v>7.6055256041776653</v>
      </c>
      <c r="U21" s="202">
        <v>-0.90595974307253746</v>
      </c>
      <c r="V21" s="202">
        <v>4.1421454170640803</v>
      </c>
      <c r="W21" s="163">
        <v>93.608712887897667</v>
      </c>
      <c r="X21" s="163">
        <v>6.3912871121023231</v>
      </c>
    </row>
    <row r="22" spans="1:24" ht="18.75" customHeight="1" x14ac:dyDescent="0.2">
      <c r="A22" s="83" t="s">
        <v>147</v>
      </c>
      <c r="B22" s="168">
        <v>21388.664301000001</v>
      </c>
      <c r="C22" s="168">
        <v>25188.636404000001</v>
      </c>
      <c r="D22" s="164">
        <v>26317.989294999999</v>
      </c>
      <c r="E22" s="164">
        <v>31135.594993999999</v>
      </c>
      <c r="F22" s="164">
        <v>32816.327303999999</v>
      </c>
      <c r="G22" s="164">
        <v>30214.168100999999</v>
      </c>
      <c r="H22" s="164">
        <v>34814.182966</v>
      </c>
      <c r="I22" s="164">
        <v>36182.258290999998</v>
      </c>
      <c r="J22" s="164">
        <v>38097.263941999998</v>
      </c>
      <c r="K22" s="164">
        <v>39418.600700000003</v>
      </c>
      <c r="L22" s="164">
        <v>40261.363878999997</v>
      </c>
      <c r="M22" s="408">
        <v>40935.053200000002</v>
      </c>
      <c r="N22" s="414">
        <v>37802.720213000001</v>
      </c>
      <c r="O22" s="164">
        <v>36952.326023000001</v>
      </c>
      <c r="P22" s="162">
        <v>15.395749102985338</v>
      </c>
      <c r="Q22" s="201">
        <v>1.6732898642596528</v>
      </c>
      <c r="R22" s="201">
        <v>-7.6519577773505931</v>
      </c>
      <c r="S22" s="201">
        <v>-2.2495581937184372</v>
      </c>
      <c r="T22" s="273">
        <v>0.47537186880446392</v>
      </c>
      <c r="U22" s="273">
        <v>-9.097824486548344</v>
      </c>
      <c r="V22" s="273">
        <v>-3.6555704544108281</v>
      </c>
      <c r="W22" s="278">
        <v>56.19752014277686</v>
      </c>
      <c r="X22" s="278">
        <v>43.80247985722314</v>
      </c>
    </row>
    <row r="23" spans="1:24" ht="18.75" customHeight="1" x14ac:dyDescent="0.2">
      <c r="A23" s="82" t="s">
        <v>183</v>
      </c>
      <c r="B23" s="166">
        <v>21388.664301000001</v>
      </c>
      <c r="C23" s="166">
        <v>25188.636404000001</v>
      </c>
      <c r="D23" s="160">
        <v>26317.989294999999</v>
      </c>
      <c r="E23" s="160">
        <v>31135.594993999999</v>
      </c>
      <c r="F23" s="160">
        <v>32816.327303999999</v>
      </c>
      <c r="G23" s="160">
        <v>30214.168100999999</v>
      </c>
      <c r="H23" s="160">
        <v>34814.182966</v>
      </c>
      <c r="I23" s="160">
        <v>36182.258290999998</v>
      </c>
      <c r="J23" s="160">
        <v>38097.263941999998</v>
      </c>
      <c r="K23" s="160">
        <v>39418.600700000003</v>
      </c>
      <c r="L23" s="160">
        <v>40261.363878999997</v>
      </c>
      <c r="M23" s="407">
        <v>40935.053200000002</v>
      </c>
      <c r="N23" s="413">
        <v>37802.720213000001</v>
      </c>
      <c r="O23" s="160">
        <v>36952.326023000001</v>
      </c>
      <c r="P23" s="163">
        <v>15.395749102985338</v>
      </c>
      <c r="Q23" s="202">
        <v>1.6732898642596528</v>
      </c>
      <c r="R23" s="202">
        <v>-7.6519577773505931</v>
      </c>
      <c r="S23" s="202">
        <v>-2.2495581937184372</v>
      </c>
      <c r="T23" s="202">
        <v>0.47537186880446392</v>
      </c>
      <c r="U23" s="202">
        <v>-9.097824486548344</v>
      </c>
      <c r="V23" s="202">
        <v>-3.6555704544108281</v>
      </c>
      <c r="W23" s="163">
        <v>56.19752014277686</v>
      </c>
      <c r="X23" s="163">
        <v>43.80247985722314</v>
      </c>
    </row>
    <row r="24" spans="1:24" ht="18.75" customHeight="1" x14ac:dyDescent="0.2">
      <c r="A24" s="85" t="s">
        <v>34</v>
      </c>
      <c r="B24" s="156">
        <v>100688.36132199998</v>
      </c>
      <c r="C24" s="156">
        <v>113528.15925435317</v>
      </c>
      <c r="D24" s="169">
        <v>122532.21739703223</v>
      </c>
      <c r="E24" s="169">
        <v>138894.45493959915</v>
      </c>
      <c r="F24" s="169">
        <v>151084.06735600001</v>
      </c>
      <c r="G24" s="169">
        <v>156688.897505</v>
      </c>
      <c r="H24" s="169">
        <v>170995.78417200001</v>
      </c>
      <c r="I24" s="169">
        <v>184437.28613699996</v>
      </c>
      <c r="J24" s="169">
        <v>195479.851131</v>
      </c>
      <c r="K24" s="169">
        <v>206683.88602500001</v>
      </c>
      <c r="L24" s="169">
        <v>219365.10673599999</v>
      </c>
      <c r="M24" s="409">
        <v>228935.48413699999</v>
      </c>
      <c r="N24" s="415">
        <v>229279.59715099999</v>
      </c>
      <c r="O24" s="169">
        <v>240016.42125900002</v>
      </c>
      <c r="P24" s="207">
        <v>100</v>
      </c>
      <c r="Q24" s="203">
        <v>4.3627619466926948</v>
      </c>
      <c r="R24" s="203">
        <v>0.15031003834864443</v>
      </c>
      <c r="S24" s="203">
        <v>4.6828519595352169</v>
      </c>
      <c r="T24" s="274">
        <v>3.1331565040217946</v>
      </c>
      <c r="U24" s="274">
        <v>-1.4177145316921713</v>
      </c>
      <c r="V24" s="274">
        <v>3.1771260454668049</v>
      </c>
      <c r="W24" s="279">
        <v>67.825122382911019</v>
      </c>
      <c r="X24" s="279">
        <v>32.174877617088988</v>
      </c>
    </row>
    <row r="25" spans="1:24" x14ac:dyDescent="0.2">
      <c r="B25" s="33"/>
      <c r="C25" s="33"/>
      <c r="D25" s="33"/>
      <c r="E25" s="33"/>
      <c r="F25" s="33"/>
      <c r="G25" s="33"/>
      <c r="H25" s="33"/>
      <c r="I25" s="33"/>
      <c r="J25" s="33"/>
      <c r="K25" s="33"/>
      <c r="L25" s="33"/>
      <c r="M25" s="33"/>
      <c r="N25" s="33"/>
      <c r="O25" s="33"/>
      <c r="P25" s="142"/>
      <c r="Q25" s="142"/>
      <c r="R25" s="142"/>
      <c r="S25" s="142"/>
      <c r="T25" s="142"/>
      <c r="U25" s="142"/>
      <c r="V25" s="4"/>
      <c r="W25" s="4"/>
    </row>
    <row r="26" spans="1:24" ht="11.25" customHeight="1" x14ac:dyDescent="0.2">
      <c r="B26" s="465"/>
      <c r="C26" s="465"/>
      <c r="D26" s="465"/>
      <c r="E26" s="465"/>
      <c r="F26" s="465"/>
      <c r="G26" s="465"/>
      <c r="H26" s="465"/>
      <c r="I26" s="465"/>
      <c r="J26" s="465"/>
      <c r="K26" s="465"/>
      <c r="L26" s="465"/>
      <c r="M26" s="465"/>
      <c r="N26" s="465"/>
      <c r="O26" s="465"/>
      <c r="P26" s="465"/>
      <c r="Q26" s="465"/>
      <c r="R26" s="465"/>
    </row>
    <row r="27" spans="1:24" ht="11.25" customHeight="1" x14ac:dyDescent="0.2">
      <c r="B27" s="465"/>
      <c r="C27" s="465"/>
      <c r="D27" s="465"/>
      <c r="E27" s="465"/>
      <c r="F27" s="465"/>
      <c r="G27" s="465"/>
      <c r="H27" s="465"/>
      <c r="I27" s="465"/>
      <c r="J27" s="465"/>
      <c r="K27" s="465"/>
      <c r="L27" s="465"/>
      <c r="M27" s="465"/>
      <c r="N27" s="465"/>
      <c r="O27" s="465"/>
      <c r="P27" s="465"/>
      <c r="Q27" s="465"/>
      <c r="R27" s="465"/>
    </row>
    <row r="30" spans="1:24" x14ac:dyDescent="0.2">
      <c r="B30" s="14"/>
      <c r="C30" s="14"/>
      <c r="D30" s="14"/>
      <c r="E30" s="14"/>
      <c r="F30" s="14"/>
      <c r="G30" s="14"/>
      <c r="H30" s="14"/>
      <c r="I30" s="14"/>
      <c r="J30" s="14"/>
      <c r="K30" s="14"/>
      <c r="L30" s="14"/>
      <c r="M30" s="14"/>
      <c r="N30" s="14"/>
      <c r="O30" s="14"/>
    </row>
    <row r="31" spans="1:24" x14ac:dyDescent="0.2">
      <c r="B31" s="14"/>
      <c r="C31" s="14"/>
      <c r="D31" s="14"/>
      <c r="E31" s="14"/>
      <c r="F31" s="14"/>
      <c r="G31" s="14"/>
      <c r="H31" s="14"/>
      <c r="I31" s="14"/>
      <c r="J31" s="14"/>
      <c r="K31" s="14"/>
      <c r="L31" s="14"/>
      <c r="M31" s="14"/>
      <c r="N31" s="14"/>
      <c r="O31" s="14"/>
    </row>
    <row r="34" spans="2:17" x14ac:dyDescent="0.2">
      <c r="B34" s="4"/>
      <c r="I34" s="4"/>
      <c r="J34" s="4"/>
      <c r="K34" s="4"/>
      <c r="L34" s="4"/>
      <c r="M34" s="4"/>
      <c r="N34" s="4"/>
      <c r="O34" s="4"/>
    </row>
    <row r="35" spans="2:17" ht="15.75" customHeight="1" x14ac:dyDescent="0.2">
      <c r="B35" s="4"/>
      <c r="I35" s="4"/>
      <c r="J35" s="4"/>
      <c r="K35" s="4"/>
      <c r="L35" s="4"/>
      <c r="M35" s="4"/>
      <c r="N35" s="4"/>
      <c r="O35" s="4"/>
    </row>
    <row r="36" spans="2:17" x14ac:dyDescent="0.2">
      <c r="B36" s="33"/>
      <c r="C36" s="33"/>
      <c r="D36" s="33"/>
      <c r="E36" s="33"/>
      <c r="F36" s="33"/>
      <c r="G36" s="33"/>
      <c r="H36" s="33"/>
      <c r="I36" s="33"/>
      <c r="J36" s="33"/>
      <c r="K36" s="33"/>
      <c r="L36" s="33"/>
      <c r="M36" s="26"/>
      <c r="N36" s="26"/>
      <c r="O36" s="26"/>
    </row>
    <row r="37" spans="2:17" x14ac:dyDescent="0.2">
      <c r="B37" s="4"/>
      <c r="C37" s="4"/>
      <c r="D37" s="65"/>
      <c r="E37" s="4"/>
      <c r="I37" s="26"/>
      <c r="J37" s="26"/>
      <c r="K37" s="26"/>
      <c r="L37" s="26"/>
      <c r="M37" s="26"/>
      <c r="N37" s="26"/>
      <c r="O37" s="26"/>
    </row>
    <row r="38" spans="2:17" x14ac:dyDescent="0.2">
      <c r="B38" s="26"/>
      <c r="C38" s="26"/>
      <c r="D38" s="65"/>
      <c r="E38" s="4"/>
      <c r="I38" s="26"/>
      <c r="J38" s="26"/>
      <c r="K38" s="26"/>
      <c r="L38" s="26"/>
      <c r="M38" s="26"/>
      <c r="N38" s="26"/>
      <c r="O38" s="26"/>
      <c r="P38" s="1"/>
      <c r="Q38" s="1"/>
    </row>
    <row r="39" spans="2:17" x14ac:dyDescent="0.2">
      <c r="B39" s="4"/>
      <c r="C39" s="4"/>
      <c r="D39" s="65"/>
      <c r="E39" s="4"/>
      <c r="I39" s="26"/>
      <c r="J39" s="26"/>
      <c r="K39" s="26"/>
      <c r="L39" s="26"/>
      <c r="M39" s="26"/>
      <c r="N39" s="26"/>
      <c r="O39" s="26"/>
    </row>
    <row r="40" spans="2:17" x14ac:dyDescent="0.2">
      <c r="B40" s="4"/>
      <c r="C40" s="40"/>
      <c r="D40" s="40"/>
      <c r="E40" s="40"/>
      <c r="I40" s="26"/>
      <c r="J40" s="26"/>
      <c r="K40" s="26"/>
      <c r="L40" s="26"/>
      <c r="M40" s="26"/>
      <c r="N40" s="26"/>
      <c r="O40" s="26"/>
    </row>
    <row r="41" spans="2:17" x14ac:dyDescent="0.2">
      <c r="B41" s="4"/>
      <c r="C41" s="40"/>
      <c r="D41" s="40"/>
      <c r="E41" s="40"/>
      <c r="I41" s="26"/>
      <c r="J41" s="26"/>
      <c r="K41" s="26"/>
      <c r="L41" s="26"/>
      <c r="M41" s="26"/>
      <c r="N41" s="26"/>
      <c r="O41" s="26"/>
    </row>
    <row r="42" spans="2:17" x14ac:dyDescent="0.2">
      <c r="B42" s="4"/>
      <c r="C42" s="40"/>
      <c r="D42" s="40"/>
      <c r="E42" s="40"/>
      <c r="G42" s="40"/>
      <c r="H42" s="40"/>
      <c r="I42" s="26"/>
      <c r="J42" s="26"/>
      <c r="K42" s="26"/>
      <c r="L42" s="26"/>
      <c r="M42" s="26"/>
      <c r="N42" s="26"/>
      <c r="O42" s="26"/>
    </row>
    <row r="43" spans="2:17" x14ac:dyDescent="0.2">
      <c r="B43" s="4"/>
      <c r="C43" s="40"/>
      <c r="D43" s="40"/>
      <c r="E43" s="40"/>
      <c r="G43" s="40"/>
      <c r="H43" s="40"/>
      <c r="I43" s="26"/>
      <c r="J43" s="26"/>
      <c r="K43" s="26"/>
      <c r="L43" s="26"/>
      <c r="M43" s="26"/>
      <c r="N43" s="26"/>
      <c r="O43" s="26"/>
    </row>
    <row r="44" spans="2:17" x14ac:dyDescent="0.2">
      <c r="B44" s="68"/>
      <c r="C44" s="4"/>
      <c r="D44" s="40"/>
      <c r="E44" s="40"/>
      <c r="G44" s="40"/>
      <c r="H44" s="40"/>
      <c r="I44" s="26"/>
      <c r="J44" s="26"/>
      <c r="K44" s="26"/>
      <c r="L44" s="26"/>
      <c r="M44" s="26"/>
      <c r="N44" s="26"/>
      <c r="O44" s="26"/>
    </row>
    <row r="45" spans="2:17" x14ac:dyDescent="0.2">
      <c r="B45" s="68"/>
      <c r="C45" s="4"/>
      <c r="D45" s="40"/>
      <c r="E45" s="40"/>
      <c r="G45" s="40"/>
      <c r="H45" s="40"/>
      <c r="I45" s="26"/>
      <c r="J45" s="26"/>
      <c r="K45" s="26"/>
      <c r="L45" s="26"/>
      <c r="M45" s="26"/>
      <c r="N45" s="26"/>
      <c r="O45" s="26"/>
    </row>
    <row r="46" spans="2:17" x14ac:dyDescent="0.2">
      <c r="B46" s="68"/>
      <c r="C46" s="4"/>
      <c r="D46" s="40"/>
      <c r="E46" s="40"/>
      <c r="G46" s="40"/>
      <c r="H46" s="40"/>
      <c r="I46" s="26"/>
      <c r="J46" s="26"/>
      <c r="K46" s="26"/>
      <c r="L46" s="26"/>
      <c r="M46" s="26"/>
      <c r="N46" s="26"/>
      <c r="O46" s="26"/>
    </row>
    <row r="47" spans="2:17" x14ac:dyDescent="0.2">
      <c r="B47" s="68"/>
      <c r="C47" s="4"/>
      <c r="D47" s="66"/>
      <c r="E47" s="66"/>
      <c r="G47" s="66"/>
      <c r="H47" s="66"/>
      <c r="I47" s="26"/>
      <c r="J47" s="26"/>
      <c r="K47" s="26"/>
      <c r="L47" s="26"/>
      <c r="M47" s="26"/>
      <c r="N47" s="26"/>
      <c r="O47" s="26"/>
    </row>
    <row r="48" spans="2:17" x14ac:dyDescent="0.2">
      <c r="B48" s="68"/>
      <c r="C48" s="4"/>
      <c r="D48" s="40"/>
      <c r="E48" s="40"/>
      <c r="G48" s="40"/>
      <c r="H48" s="40"/>
      <c r="I48" s="26"/>
      <c r="J48" s="26"/>
      <c r="K48" s="26"/>
      <c r="L48" s="26"/>
      <c r="M48" s="26"/>
      <c r="N48" s="26"/>
      <c r="O48" s="26"/>
    </row>
    <row r="49" spans="2:15" x14ac:dyDescent="0.2">
      <c r="B49" s="68"/>
      <c r="C49" s="4"/>
      <c r="D49" s="4"/>
      <c r="E49" s="4"/>
      <c r="G49" s="4"/>
      <c r="H49" s="4"/>
      <c r="I49" s="26"/>
      <c r="J49" s="26"/>
      <c r="K49" s="26"/>
      <c r="L49" s="26"/>
      <c r="M49" s="26"/>
      <c r="N49" s="26"/>
      <c r="O49" s="26"/>
    </row>
    <row r="50" spans="2:15" x14ac:dyDescent="0.2">
      <c r="B50" s="68"/>
      <c r="C50" s="4"/>
      <c r="D50" s="4"/>
      <c r="E50" s="4"/>
      <c r="G50" s="4"/>
      <c r="H50" s="4"/>
      <c r="I50" s="26"/>
      <c r="J50" s="26"/>
      <c r="K50" s="26"/>
      <c r="L50" s="26"/>
      <c r="M50" s="26"/>
      <c r="N50" s="26"/>
      <c r="O50" s="26"/>
    </row>
    <row r="51" spans="2:15" x14ac:dyDescent="0.2">
      <c r="B51" s="72"/>
      <c r="C51" s="4"/>
      <c r="D51" s="4"/>
      <c r="E51" s="4"/>
      <c r="F51" s="4"/>
      <c r="G51" s="4"/>
      <c r="H51" s="4"/>
      <c r="I51" s="26"/>
      <c r="J51" s="26"/>
      <c r="K51" s="26"/>
      <c r="L51" s="26"/>
      <c r="M51" s="26"/>
      <c r="N51" s="26"/>
      <c r="O51" s="26"/>
    </row>
    <row r="52" spans="2:15" x14ac:dyDescent="0.2">
      <c r="B52" s="68"/>
      <c r="C52" s="4"/>
      <c r="D52" s="4"/>
      <c r="E52" s="4"/>
      <c r="F52" s="4"/>
      <c r="G52" s="4"/>
      <c r="H52" s="4"/>
      <c r="I52" s="26"/>
      <c r="J52" s="26"/>
      <c r="K52" s="26"/>
      <c r="L52" s="26"/>
      <c r="M52" s="26"/>
      <c r="N52" s="26"/>
      <c r="O52" s="26"/>
    </row>
    <row r="53" spans="2:15" x14ac:dyDescent="0.2">
      <c r="B53" s="68"/>
      <c r="C53" s="4"/>
      <c r="D53" s="4"/>
      <c r="E53" s="4"/>
      <c r="F53" s="4"/>
      <c r="G53" s="4"/>
      <c r="H53" s="4"/>
      <c r="I53" s="4"/>
      <c r="J53" s="4"/>
      <c r="K53" s="4"/>
      <c r="L53" s="4"/>
      <c r="M53" s="4"/>
      <c r="N53" s="4"/>
      <c r="O53" s="4"/>
    </row>
    <row r="54" spans="2:15" x14ac:dyDescent="0.2">
      <c r="B54" s="68"/>
      <c r="C54" s="4"/>
      <c r="D54" s="4"/>
      <c r="E54" s="4"/>
      <c r="F54" s="4"/>
      <c r="G54" s="4"/>
      <c r="H54" s="4"/>
      <c r="I54" s="4"/>
      <c r="J54" s="4"/>
      <c r="K54" s="4"/>
      <c r="L54" s="4"/>
      <c r="M54" s="4"/>
      <c r="N54" s="4"/>
      <c r="O54" s="4"/>
    </row>
    <row r="55" spans="2:15" x14ac:dyDescent="0.2">
      <c r="B55" s="68"/>
      <c r="C55" s="4"/>
      <c r="D55" s="4"/>
      <c r="E55" s="4"/>
      <c r="F55" s="4"/>
      <c r="G55" s="4"/>
      <c r="H55" s="4"/>
      <c r="I55" s="4"/>
      <c r="J55" s="4"/>
      <c r="K55" s="4"/>
      <c r="L55" s="4"/>
      <c r="M55" s="4"/>
      <c r="N55" s="4"/>
      <c r="O55" s="4"/>
    </row>
    <row r="56" spans="2:15" x14ac:dyDescent="0.2">
      <c r="B56" s="68"/>
      <c r="C56" s="4"/>
      <c r="D56" s="4"/>
      <c r="E56" s="4"/>
      <c r="F56" s="4"/>
      <c r="G56" s="4"/>
      <c r="H56" s="4"/>
    </row>
    <row r="57" spans="2:15" x14ac:dyDescent="0.2">
      <c r="B57" s="68"/>
      <c r="C57" s="4"/>
      <c r="D57" s="4"/>
      <c r="E57" s="4"/>
      <c r="F57" s="4"/>
      <c r="G57" s="4"/>
      <c r="H57" s="4"/>
    </row>
    <row r="58" spans="2:15" x14ac:dyDescent="0.2">
      <c r="B58" s="4"/>
      <c r="C58" s="4"/>
      <c r="D58" s="4"/>
      <c r="E58" s="4"/>
      <c r="F58" s="4"/>
      <c r="G58" s="4"/>
      <c r="H58" s="4"/>
    </row>
    <row r="59" spans="2:15" x14ac:dyDescent="0.2">
      <c r="B59" s="4"/>
      <c r="C59" s="4"/>
      <c r="D59" s="4"/>
      <c r="E59" s="4"/>
      <c r="F59" s="4"/>
      <c r="G59" s="4"/>
      <c r="H59" s="4"/>
    </row>
    <row r="60" spans="2:15" x14ac:dyDescent="0.2">
      <c r="B60" s="4"/>
      <c r="C60" s="4"/>
      <c r="D60" s="4"/>
      <c r="E60" s="4"/>
      <c r="F60" s="4"/>
      <c r="G60" s="4"/>
      <c r="H60" s="4"/>
    </row>
  </sheetData>
  <mergeCells count="6">
    <mergeCell ref="W3:X3"/>
    <mergeCell ref="B26:R26"/>
    <mergeCell ref="B27:R27"/>
    <mergeCell ref="Q3:S3"/>
    <mergeCell ref="T3:V3"/>
    <mergeCell ref="B3:O3"/>
  </mergeCells>
  <phoneticPr fontId="3" type="noConversion"/>
  <pageMargins left="0.78740157480314965" right="0.78740157480314965" top="0.98425196850393704" bottom="0.98425196850393704" header="0.51181102362204722" footer="0.51181102362204722"/>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2"/>
  <sheetViews>
    <sheetView zoomScale="110" zoomScaleNormal="110" workbookViewId="0">
      <selection activeCell="F9" sqref="F9"/>
    </sheetView>
  </sheetViews>
  <sheetFormatPr baseColWidth="10" defaultRowHeight="11.25" x14ac:dyDescent="0.2"/>
  <cols>
    <col min="1" max="1" width="15.42578125" style="115" customWidth="1"/>
    <col min="2" max="2" width="39.5703125" style="115" customWidth="1"/>
    <col min="3" max="6" width="7.140625" style="115" customWidth="1"/>
    <col min="7" max="7" width="7.7109375" style="115" customWidth="1"/>
    <col min="8" max="8" width="7.140625" style="115" customWidth="1"/>
    <col min="9" max="11" width="7.140625" style="116" customWidth="1"/>
    <col min="12" max="12" width="7.7109375" style="116" customWidth="1"/>
    <col min="13" max="16" width="7.140625" style="115" customWidth="1"/>
    <col min="17" max="17" width="7.7109375" style="115" customWidth="1"/>
    <col min="18" max="16384" width="11.42578125" style="115"/>
  </cols>
  <sheetData>
    <row r="1" spans="1:17" x14ac:dyDescent="0.2">
      <c r="A1" s="378" t="s">
        <v>213</v>
      </c>
    </row>
    <row r="3" spans="1:17" ht="39.75" customHeight="1" x14ac:dyDescent="0.2">
      <c r="C3" s="471" t="s">
        <v>163</v>
      </c>
      <c r="D3" s="472"/>
      <c r="E3" s="472"/>
      <c r="F3" s="472"/>
      <c r="G3" s="472"/>
      <c r="H3" s="472"/>
      <c r="I3" s="472"/>
      <c r="J3" s="472"/>
      <c r="K3" s="472"/>
      <c r="L3" s="472"/>
      <c r="M3" s="472"/>
      <c r="N3" s="472"/>
      <c r="O3" s="472"/>
      <c r="P3" s="472"/>
      <c r="Q3" s="473"/>
    </row>
    <row r="4" spans="1:17" ht="38.25" customHeight="1" x14ac:dyDescent="0.2">
      <c r="C4" s="481" t="s">
        <v>87</v>
      </c>
      <c r="D4" s="482"/>
      <c r="E4" s="482"/>
      <c r="F4" s="482"/>
      <c r="G4" s="482"/>
      <c r="H4" s="481" t="s">
        <v>88</v>
      </c>
      <c r="I4" s="482"/>
      <c r="J4" s="482"/>
      <c r="K4" s="482"/>
      <c r="L4" s="483"/>
      <c r="M4" s="482" t="s">
        <v>89</v>
      </c>
      <c r="N4" s="482"/>
      <c r="O4" s="482"/>
      <c r="P4" s="482"/>
      <c r="Q4" s="483"/>
    </row>
    <row r="5" spans="1:17" ht="50.25" customHeight="1" x14ac:dyDescent="0.2">
      <c r="C5" s="486" t="s">
        <v>81</v>
      </c>
      <c r="D5" s="479" t="s">
        <v>9</v>
      </c>
      <c r="E5" s="479" t="s">
        <v>164</v>
      </c>
      <c r="F5" s="479" t="s">
        <v>47</v>
      </c>
      <c r="G5" s="479" t="s">
        <v>82</v>
      </c>
      <c r="H5" s="486" t="s">
        <v>81</v>
      </c>
      <c r="I5" s="479" t="s">
        <v>9</v>
      </c>
      <c r="J5" s="479" t="s">
        <v>164</v>
      </c>
      <c r="K5" s="479" t="s">
        <v>47</v>
      </c>
      <c r="L5" s="484" t="s">
        <v>82</v>
      </c>
      <c r="M5" s="479" t="s">
        <v>81</v>
      </c>
      <c r="N5" s="479" t="s">
        <v>9</v>
      </c>
      <c r="O5" s="479" t="s">
        <v>164</v>
      </c>
      <c r="P5" s="479" t="s">
        <v>47</v>
      </c>
      <c r="Q5" s="484" t="s">
        <v>82</v>
      </c>
    </row>
    <row r="6" spans="1:17" ht="48.75" customHeight="1" x14ac:dyDescent="0.2">
      <c r="C6" s="487"/>
      <c r="D6" s="480"/>
      <c r="E6" s="480"/>
      <c r="F6" s="480"/>
      <c r="G6" s="480"/>
      <c r="H6" s="487"/>
      <c r="I6" s="480"/>
      <c r="J6" s="480"/>
      <c r="K6" s="480"/>
      <c r="L6" s="485"/>
      <c r="M6" s="480"/>
      <c r="N6" s="480"/>
      <c r="O6" s="480"/>
      <c r="P6" s="480"/>
      <c r="Q6" s="485"/>
    </row>
    <row r="7" spans="1:17" ht="15" customHeight="1" x14ac:dyDescent="0.2">
      <c r="B7" s="87" t="s">
        <v>176</v>
      </c>
      <c r="C7" s="280">
        <v>89.330838542151326</v>
      </c>
      <c r="D7" s="280">
        <v>6.1804146740169159</v>
      </c>
      <c r="E7" s="280">
        <v>4.4887467838317621</v>
      </c>
      <c r="F7" s="280">
        <v>0</v>
      </c>
      <c r="G7" s="280">
        <v>0</v>
      </c>
      <c r="H7" s="283">
        <v>65.867634981928063</v>
      </c>
      <c r="I7" s="280">
        <v>33.188871981651744</v>
      </c>
      <c r="J7" s="280">
        <v>0.94349303642020343</v>
      </c>
      <c r="K7" s="280">
        <v>0</v>
      </c>
      <c r="L7" s="284">
        <v>0</v>
      </c>
      <c r="M7" s="283">
        <v>79.751943878530227</v>
      </c>
      <c r="N7" s="280">
        <v>18.155424597203748</v>
      </c>
      <c r="O7" s="280">
        <v>2.0926315242660176</v>
      </c>
      <c r="P7" s="280">
        <v>0</v>
      </c>
      <c r="Q7" s="284">
        <v>0</v>
      </c>
    </row>
    <row r="8" spans="1:17" ht="15" customHeight="1" x14ac:dyDescent="0.2">
      <c r="B8" s="80" t="s">
        <v>145</v>
      </c>
      <c r="C8" s="281">
        <v>83.826910262207505</v>
      </c>
      <c r="D8" s="281">
        <v>4.8043062102772902</v>
      </c>
      <c r="E8" s="281">
        <v>11.3687835275152</v>
      </c>
      <c r="F8" s="281">
        <v>0</v>
      </c>
      <c r="G8" s="281">
        <v>0</v>
      </c>
      <c r="H8" s="285">
        <v>100</v>
      </c>
      <c r="I8" s="281">
        <v>0</v>
      </c>
      <c r="J8" s="281">
        <v>0</v>
      </c>
      <c r="K8" s="281">
        <v>0</v>
      </c>
      <c r="L8" s="286">
        <v>0</v>
      </c>
      <c r="M8" s="285">
        <v>84.925230234093661</v>
      </c>
      <c r="N8" s="281">
        <v>4.7026421209823051</v>
      </c>
      <c r="O8" s="281">
        <v>10.372127644924035</v>
      </c>
      <c r="P8" s="281">
        <v>0</v>
      </c>
      <c r="Q8" s="286">
        <v>0</v>
      </c>
    </row>
    <row r="9" spans="1:17" ht="15" customHeight="1" x14ac:dyDescent="0.2">
      <c r="B9" s="81" t="s">
        <v>11</v>
      </c>
      <c r="C9" s="281">
        <v>99.173582230492215</v>
      </c>
      <c r="D9" s="281">
        <v>0.8264177695077779</v>
      </c>
      <c r="E9" s="281">
        <v>0</v>
      </c>
      <c r="F9" s="281">
        <v>0</v>
      </c>
      <c r="G9" s="281">
        <v>0</v>
      </c>
      <c r="H9" s="285">
        <v>99.482088987265215</v>
      </c>
      <c r="I9" s="281">
        <v>0.51791101273487195</v>
      </c>
      <c r="J9" s="281">
        <v>0</v>
      </c>
      <c r="K9" s="281">
        <v>0</v>
      </c>
      <c r="L9" s="286">
        <v>0</v>
      </c>
      <c r="M9" s="285">
        <v>99.305846793214442</v>
      </c>
      <c r="N9" s="281">
        <v>0.69415320678555725</v>
      </c>
      <c r="O9" s="281">
        <v>0</v>
      </c>
      <c r="P9" s="281">
        <v>0</v>
      </c>
      <c r="Q9" s="286">
        <v>0</v>
      </c>
    </row>
    <row r="10" spans="1:17" ht="22.5" customHeight="1" x14ac:dyDescent="0.2">
      <c r="B10" s="81" t="s">
        <v>127</v>
      </c>
      <c r="C10" s="281">
        <v>77.333713866023587</v>
      </c>
      <c r="D10" s="281">
        <v>22.66628613397641</v>
      </c>
      <c r="E10" s="281">
        <v>0</v>
      </c>
      <c r="F10" s="281">
        <v>0</v>
      </c>
      <c r="G10" s="281">
        <v>0</v>
      </c>
      <c r="H10" s="285">
        <v>66.775063362716423</v>
      </c>
      <c r="I10" s="281">
        <v>33.224936637283584</v>
      </c>
      <c r="J10" s="281">
        <v>0</v>
      </c>
      <c r="K10" s="281">
        <v>0</v>
      </c>
      <c r="L10" s="286">
        <v>0</v>
      </c>
      <c r="M10" s="285">
        <v>66.903544905820468</v>
      </c>
      <c r="N10" s="281">
        <v>33.096455094179532</v>
      </c>
      <c r="O10" s="281">
        <v>0</v>
      </c>
      <c r="P10" s="281">
        <v>0</v>
      </c>
      <c r="Q10" s="286">
        <v>0</v>
      </c>
    </row>
    <row r="11" spans="1:17" ht="15" customHeight="1" x14ac:dyDescent="0.2">
      <c r="B11" s="81" t="s">
        <v>0</v>
      </c>
      <c r="C11" s="281">
        <v>1.1471313719375815</v>
      </c>
      <c r="D11" s="281">
        <v>98.852868628062424</v>
      </c>
      <c r="E11" s="281">
        <v>0</v>
      </c>
      <c r="F11" s="281">
        <v>0</v>
      </c>
      <c r="G11" s="281">
        <v>0</v>
      </c>
      <c r="H11" s="285">
        <v>8.5885516198501772</v>
      </c>
      <c r="I11" s="281">
        <v>91.411448380149821</v>
      </c>
      <c r="J11" s="281">
        <v>0</v>
      </c>
      <c r="K11" s="281">
        <v>0</v>
      </c>
      <c r="L11" s="286">
        <v>0</v>
      </c>
      <c r="M11" s="285">
        <v>9.7330031959319925</v>
      </c>
      <c r="N11" s="281">
        <v>90.266996804068015</v>
      </c>
      <c r="O11" s="281">
        <v>0</v>
      </c>
      <c r="P11" s="281">
        <v>0</v>
      </c>
      <c r="Q11" s="286">
        <v>0</v>
      </c>
    </row>
    <row r="12" spans="1:17" ht="15" customHeight="1" x14ac:dyDescent="0.2">
      <c r="B12" s="82" t="s">
        <v>172</v>
      </c>
      <c r="C12" s="281">
        <v>57.1781932093308</v>
      </c>
      <c r="D12" s="281">
        <v>42.821806790669207</v>
      </c>
      <c r="E12" s="281">
        <v>0</v>
      </c>
      <c r="F12" s="281">
        <v>0</v>
      </c>
      <c r="G12" s="281">
        <v>0</v>
      </c>
      <c r="H12" s="285">
        <v>43.434212964137082</v>
      </c>
      <c r="I12" s="281">
        <v>56.565787035862911</v>
      </c>
      <c r="J12" s="281">
        <v>0</v>
      </c>
      <c r="K12" s="281">
        <v>0</v>
      </c>
      <c r="L12" s="286">
        <v>0</v>
      </c>
      <c r="M12" s="285">
        <v>62.243766818572965</v>
      </c>
      <c r="N12" s="281">
        <v>37.756233181427035</v>
      </c>
      <c r="O12" s="281">
        <v>0</v>
      </c>
      <c r="P12" s="281">
        <v>0</v>
      </c>
      <c r="Q12" s="286">
        <v>0</v>
      </c>
    </row>
    <row r="13" spans="1:17" ht="15" customHeight="1" x14ac:dyDescent="0.2">
      <c r="B13" s="83" t="s">
        <v>150</v>
      </c>
      <c r="C13" s="282">
        <v>88.950836862959676</v>
      </c>
      <c r="D13" s="282">
        <v>3.9220929754270917</v>
      </c>
      <c r="E13" s="282">
        <v>7.1270701616132275</v>
      </c>
      <c r="F13" s="282">
        <v>0</v>
      </c>
      <c r="G13" s="282">
        <v>0</v>
      </c>
      <c r="H13" s="287">
        <v>80.674314864928832</v>
      </c>
      <c r="I13" s="282">
        <v>15.955208111156283</v>
      </c>
      <c r="J13" s="282">
        <v>3.3704770239148822</v>
      </c>
      <c r="K13" s="282">
        <v>0</v>
      </c>
      <c r="L13" s="288">
        <v>0</v>
      </c>
      <c r="M13" s="287">
        <v>86.826557227690529</v>
      </c>
      <c r="N13" s="282">
        <v>8.9334783176880492</v>
      </c>
      <c r="O13" s="282">
        <v>4.2399644546214299</v>
      </c>
      <c r="P13" s="282">
        <v>0</v>
      </c>
      <c r="Q13" s="288">
        <v>0</v>
      </c>
    </row>
    <row r="14" spans="1:17" ht="15" customHeight="1" x14ac:dyDescent="0.2">
      <c r="B14" s="82" t="s">
        <v>25</v>
      </c>
      <c r="C14" s="281">
        <v>88.239500317563781</v>
      </c>
      <c r="D14" s="281">
        <v>4.2695743346697057</v>
      </c>
      <c r="E14" s="281">
        <v>7.4909253477665168</v>
      </c>
      <c r="F14" s="281">
        <v>0</v>
      </c>
      <c r="G14" s="281">
        <v>0</v>
      </c>
      <c r="H14" s="285">
        <v>76.857815214263098</v>
      </c>
      <c r="I14" s="281">
        <v>19.109019043526583</v>
      </c>
      <c r="J14" s="281">
        <v>4.0331657422102989</v>
      </c>
      <c r="K14" s="281">
        <v>0</v>
      </c>
      <c r="L14" s="286">
        <v>0</v>
      </c>
      <c r="M14" s="285">
        <v>85.214069969811717</v>
      </c>
      <c r="N14" s="281">
        <v>10.132653773578673</v>
      </c>
      <c r="O14" s="281">
        <v>4.6532762566096073</v>
      </c>
      <c r="P14" s="281">
        <v>0</v>
      </c>
      <c r="Q14" s="286">
        <v>0</v>
      </c>
    </row>
    <row r="15" spans="1:17" ht="15" customHeight="1" x14ac:dyDescent="0.2">
      <c r="B15" s="82" t="s">
        <v>178</v>
      </c>
      <c r="C15" s="281">
        <v>96.97983753782438</v>
      </c>
      <c r="D15" s="281">
        <v>0</v>
      </c>
      <c r="E15" s="281">
        <v>3.0201624621756249</v>
      </c>
      <c r="F15" s="281">
        <v>0</v>
      </c>
      <c r="G15" s="281">
        <v>0</v>
      </c>
      <c r="H15" s="285">
        <v>99.982081718524455</v>
      </c>
      <c r="I15" s="281">
        <v>0</v>
      </c>
      <c r="J15" s="281">
        <v>1.7918281475550427E-2</v>
      </c>
      <c r="K15" s="281">
        <v>0</v>
      </c>
      <c r="L15" s="286">
        <v>0</v>
      </c>
      <c r="M15" s="285">
        <v>98.839077901831473</v>
      </c>
      <c r="N15" s="281">
        <v>0</v>
      </c>
      <c r="O15" s="281">
        <v>1.1609220981685309</v>
      </c>
      <c r="P15" s="281">
        <v>0</v>
      </c>
      <c r="Q15" s="286">
        <v>0</v>
      </c>
    </row>
    <row r="16" spans="1:17" ht="15" customHeight="1" x14ac:dyDescent="0.2">
      <c r="B16" s="87" t="s">
        <v>177</v>
      </c>
      <c r="C16" s="280">
        <v>59.62148527682907</v>
      </c>
      <c r="D16" s="280">
        <v>6.0960718162649784E-5</v>
      </c>
      <c r="E16" s="280">
        <v>1.5299229517143327</v>
      </c>
      <c r="F16" s="280">
        <v>35.186574546886149</v>
      </c>
      <c r="G16" s="280">
        <v>3.6619562638522973</v>
      </c>
      <c r="H16" s="283">
        <v>73.791767940730139</v>
      </c>
      <c r="I16" s="280">
        <v>2.8147406064719677E-2</v>
      </c>
      <c r="J16" s="280">
        <v>3.2804697823856079</v>
      </c>
      <c r="K16" s="280">
        <v>18.277901365027336</v>
      </c>
      <c r="L16" s="284">
        <v>4.6217135057921945</v>
      </c>
      <c r="M16" s="283">
        <v>76.846281577301596</v>
      </c>
      <c r="N16" s="280">
        <v>7.2980649906994452E-3</v>
      </c>
      <c r="O16" s="280">
        <v>3.289083633050315</v>
      </c>
      <c r="P16" s="280">
        <v>14.592575498909003</v>
      </c>
      <c r="Q16" s="284">
        <v>5.26476122574838</v>
      </c>
    </row>
    <row r="17" spans="2:18" ht="15" customHeight="1" x14ac:dyDescent="0.2">
      <c r="B17" s="349" t="s">
        <v>146</v>
      </c>
      <c r="C17" s="282">
        <v>48.287054939952171</v>
      </c>
      <c r="D17" s="282">
        <v>7.838495624908633E-5</v>
      </c>
      <c r="E17" s="282">
        <v>1.8580785439901653</v>
      </c>
      <c r="F17" s="282">
        <v>45.243858496777904</v>
      </c>
      <c r="G17" s="282">
        <v>4.6109296343235178</v>
      </c>
      <c r="H17" s="287">
        <v>64.296376905165602</v>
      </c>
      <c r="I17" s="282">
        <v>3.9904650684212881E-2</v>
      </c>
      <c r="J17" s="282">
        <v>3.9756737352534608</v>
      </c>
      <c r="K17" s="282">
        <v>25.912628237744418</v>
      </c>
      <c r="L17" s="288">
        <v>5.7754164711522327</v>
      </c>
      <c r="M17" s="287">
        <v>68.859680482805658</v>
      </c>
      <c r="N17" s="282">
        <v>1.0033241249470849E-2</v>
      </c>
      <c r="O17" s="282">
        <v>4.1686015484120809</v>
      </c>
      <c r="P17" s="282">
        <v>20.061595863870142</v>
      </c>
      <c r="Q17" s="288">
        <v>6.900088863662651</v>
      </c>
    </row>
    <row r="18" spans="2:18" ht="15" customHeight="1" x14ac:dyDescent="0.2">
      <c r="B18" s="82" t="s">
        <v>179</v>
      </c>
      <c r="C18" s="281">
        <v>0</v>
      </c>
      <c r="D18" s="281">
        <v>0</v>
      </c>
      <c r="E18" s="281">
        <v>0</v>
      </c>
      <c r="F18" s="281">
        <v>100</v>
      </c>
      <c r="G18" s="281">
        <v>0</v>
      </c>
      <c r="H18" s="285">
        <v>0</v>
      </c>
      <c r="I18" s="281">
        <v>0</v>
      </c>
      <c r="J18" s="281">
        <v>0</v>
      </c>
      <c r="K18" s="281">
        <v>100</v>
      </c>
      <c r="L18" s="286">
        <v>0</v>
      </c>
      <c r="M18" s="285">
        <v>0</v>
      </c>
      <c r="N18" s="281">
        <v>0</v>
      </c>
      <c r="O18" s="281">
        <v>0</v>
      </c>
      <c r="P18" s="281">
        <v>100</v>
      </c>
      <c r="Q18" s="286">
        <v>0</v>
      </c>
    </row>
    <row r="19" spans="2:18" ht="15" customHeight="1" x14ac:dyDescent="0.2">
      <c r="B19" s="82" t="s">
        <v>180</v>
      </c>
      <c r="C19" s="281">
        <v>100</v>
      </c>
      <c r="D19" s="281">
        <v>0</v>
      </c>
      <c r="E19" s="281">
        <v>0</v>
      </c>
      <c r="F19" s="281">
        <v>0</v>
      </c>
      <c r="G19" s="281">
        <v>0</v>
      </c>
      <c r="H19" s="285"/>
      <c r="I19" s="281"/>
      <c r="J19" s="281"/>
      <c r="K19" s="281"/>
      <c r="L19" s="286"/>
      <c r="M19" s="285">
        <v>100</v>
      </c>
      <c r="N19" s="281">
        <v>0</v>
      </c>
      <c r="O19" s="281">
        <v>0</v>
      </c>
      <c r="P19" s="281">
        <v>0</v>
      </c>
      <c r="Q19" s="286">
        <v>0</v>
      </c>
    </row>
    <row r="20" spans="2:18" ht="15" customHeight="1" x14ac:dyDescent="0.2">
      <c r="B20" s="82" t="s">
        <v>173</v>
      </c>
      <c r="C20" s="281">
        <v>0.66450581206679848</v>
      </c>
      <c r="D20" s="281">
        <v>0</v>
      </c>
      <c r="E20" s="281">
        <v>0</v>
      </c>
      <c r="F20" s="281">
        <v>99.335494187933207</v>
      </c>
      <c r="G20" s="281">
        <v>0</v>
      </c>
      <c r="H20" s="285">
        <v>0.69727710339876059</v>
      </c>
      <c r="I20" s="281">
        <v>0</v>
      </c>
      <c r="J20" s="281">
        <v>0</v>
      </c>
      <c r="K20" s="281">
        <v>99.302722896601239</v>
      </c>
      <c r="L20" s="286">
        <v>0</v>
      </c>
      <c r="M20" s="285">
        <v>0.64266387394889257</v>
      </c>
      <c r="N20" s="281">
        <v>0</v>
      </c>
      <c r="O20" s="281">
        <v>0</v>
      </c>
      <c r="P20" s="281">
        <v>99.357336126051109</v>
      </c>
      <c r="Q20" s="286">
        <v>0</v>
      </c>
    </row>
    <row r="21" spans="2:18" ht="15" customHeight="1" x14ac:dyDescent="0.2">
      <c r="B21" s="82" t="s">
        <v>181</v>
      </c>
      <c r="C21" s="281">
        <v>90.50830578075275</v>
      </c>
      <c r="D21" s="281">
        <v>0</v>
      </c>
      <c r="E21" s="281">
        <v>0.75953284521048792</v>
      </c>
      <c r="F21" s="281">
        <v>0</v>
      </c>
      <c r="G21" s="281">
        <v>8.7321613740367656</v>
      </c>
      <c r="H21" s="285">
        <v>83.575985133616882</v>
      </c>
      <c r="I21" s="281">
        <v>0</v>
      </c>
      <c r="J21" s="281">
        <v>0.93741032470478036</v>
      </c>
      <c r="K21" s="281">
        <v>0</v>
      </c>
      <c r="L21" s="286">
        <v>15.486604541678339</v>
      </c>
      <c r="M21" s="285">
        <v>79.850178225541129</v>
      </c>
      <c r="N21" s="281">
        <v>0</v>
      </c>
      <c r="O21" s="281">
        <v>2.5793163748936263</v>
      </c>
      <c r="P21" s="281">
        <v>0</v>
      </c>
      <c r="Q21" s="286">
        <v>17.570505399565249</v>
      </c>
    </row>
    <row r="22" spans="2:18" ht="15" customHeight="1" x14ac:dyDescent="0.2">
      <c r="B22" s="82" t="s">
        <v>182</v>
      </c>
      <c r="C22" s="281">
        <v>88.031247944255099</v>
      </c>
      <c r="D22" s="281">
        <v>1.5286252164196495E-4</v>
      </c>
      <c r="E22" s="281">
        <v>3.5837549409040292</v>
      </c>
      <c r="F22" s="281">
        <v>0</v>
      </c>
      <c r="G22" s="281">
        <v>8.3848442523192315</v>
      </c>
      <c r="H22" s="285">
        <v>86.972295028008773</v>
      </c>
      <c r="I22" s="281">
        <v>5.7989443579921897E-2</v>
      </c>
      <c r="J22" s="281">
        <v>5.7112543897363688</v>
      </c>
      <c r="K22" s="281">
        <v>0</v>
      </c>
      <c r="L22" s="286">
        <v>7.2584611386748268</v>
      </c>
      <c r="M22" s="285">
        <v>86.843106290662334</v>
      </c>
      <c r="N22" s="281">
        <v>1.3503832805367209E-2</v>
      </c>
      <c r="O22" s="281">
        <v>5.4495645413275273</v>
      </c>
      <c r="P22" s="281">
        <v>0</v>
      </c>
      <c r="Q22" s="286">
        <v>7.6938253352047781</v>
      </c>
    </row>
    <row r="23" spans="2:18" s="117" customFormat="1" ht="15" customHeight="1" x14ac:dyDescent="0.2">
      <c r="B23" s="226" t="s">
        <v>171</v>
      </c>
      <c r="C23" s="281">
        <v>85.169054550704701</v>
      </c>
      <c r="D23" s="281">
        <v>0</v>
      </c>
      <c r="E23" s="281">
        <v>0</v>
      </c>
      <c r="F23" s="281">
        <v>0</v>
      </c>
      <c r="G23" s="281">
        <v>14.830945449295294</v>
      </c>
      <c r="H23" s="285">
        <v>88.802904559960425</v>
      </c>
      <c r="I23" s="281">
        <v>0</v>
      </c>
      <c r="J23" s="281">
        <v>0</v>
      </c>
      <c r="K23" s="281">
        <v>0</v>
      </c>
      <c r="L23" s="286">
        <v>11.197095440039574</v>
      </c>
      <c r="M23" s="285">
        <v>56.506264413190408</v>
      </c>
      <c r="N23" s="281">
        <v>0</v>
      </c>
      <c r="O23" s="281">
        <v>0</v>
      </c>
      <c r="P23" s="281">
        <v>0</v>
      </c>
      <c r="Q23" s="286">
        <v>43.493735586809585</v>
      </c>
      <c r="R23" s="115"/>
    </row>
    <row r="24" spans="2:18" ht="15" customHeight="1" x14ac:dyDescent="0.2">
      <c r="B24" s="83" t="s">
        <v>147</v>
      </c>
      <c r="C24" s="282">
        <v>99.276304607976527</v>
      </c>
      <c r="D24" s="282">
        <v>0</v>
      </c>
      <c r="E24" s="282">
        <v>0.38183254598253169</v>
      </c>
      <c r="F24" s="282">
        <v>0</v>
      </c>
      <c r="G24" s="282">
        <v>0.34186284604094169</v>
      </c>
      <c r="H24" s="287">
        <v>96.524188322475595</v>
      </c>
      <c r="I24" s="282">
        <v>0</v>
      </c>
      <c r="J24" s="282">
        <v>1.61611826190043</v>
      </c>
      <c r="K24" s="282">
        <v>0</v>
      </c>
      <c r="L24" s="288">
        <v>1.8596934156241616</v>
      </c>
      <c r="M24" s="287">
        <v>98.156328290197607</v>
      </c>
      <c r="N24" s="282">
        <v>0</v>
      </c>
      <c r="O24" s="282">
        <v>0.94233216275279563</v>
      </c>
      <c r="P24" s="282">
        <v>0</v>
      </c>
      <c r="Q24" s="288">
        <v>0.90133954704960084</v>
      </c>
    </row>
    <row r="25" spans="2:18" ht="15" customHeight="1" x14ac:dyDescent="0.2">
      <c r="B25" s="82" t="s">
        <v>183</v>
      </c>
      <c r="C25" s="281">
        <v>99.276304607976527</v>
      </c>
      <c r="D25" s="281">
        <v>0</v>
      </c>
      <c r="E25" s="281">
        <v>0.38183254598253169</v>
      </c>
      <c r="F25" s="281">
        <v>0</v>
      </c>
      <c r="G25" s="281">
        <v>0.34186284604094169</v>
      </c>
      <c r="H25" s="285">
        <v>96.524188322475595</v>
      </c>
      <c r="I25" s="281">
        <v>0</v>
      </c>
      <c r="J25" s="281">
        <v>1.61611826190043</v>
      </c>
      <c r="K25" s="281">
        <v>0</v>
      </c>
      <c r="L25" s="286">
        <v>1.8596934156241616</v>
      </c>
      <c r="M25" s="285">
        <v>98.156328290197607</v>
      </c>
      <c r="N25" s="281">
        <v>0</v>
      </c>
      <c r="O25" s="281">
        <v>0.94233216275279563</v>
      </c>
      <c r="P25" s="281">
        <v>0</v>
      </c>
      <c r="Q25" s="286">
        <v>0.90133954704960084</v>
      </c>
    </row>
    <row r="26" spans="2:18" ht="15" customHeight="1" x14ac:dyDescent="0.2">
      <c r="B26" s="85" t="s">
        <v>34</v>
      </c>
      <c r="C26" s="290">
        <v>71.320493859531979</v>
      </c>
      <c r="D26" s="290">
        <v>2.4337730139663076</v>
      </c>
      <c r="E26" s="290">
        <v>2.6950545214766355</v>
      </c>
      <c r="F26" s="290">
        <v>21.330734807001061</v>
      </c>
      <c r="G26" s="290">
        <v>2.2199437980240204</v>
      </c>
      <c r="H26" s="289">
        <v>70.540434684298134</v>
      </c>
      <c r="I26" s="290">
        <v>13.6342500775534</v>
      </c>
      <c r="J26" s="290">
        <v>2.3215900849891309</v>
      </c>
      <c r="K26" s="290">
        <v>10.778336570384948</v>
      </c>
      <c r="L26" s="291">
        <v>2.7253885827743956</v>
      </c>
      <c r="M26" s="289">
        <v>78.110969120605546</v>
      </c>
      <c r="N26" s="290">
        <v>7.9062578133030286</v>
      </c>
      <c r="O26" s="290">
        <v>2.7683286652416288</v>
      </c>
      <c r="P26" s="290">
        <v>8.2411669231812166</v>
      </c>
      <c r="Q26" s="291">
        <v>2.9732774776685846</v>
      </c>
    </row>
    <row r="27" spans="2:18" x14ac:dyDescent="0.2">
      <c r="I27" s="115"/>
      <c r="J27" s="115"/>
      <c r="K27" s="115"/>
      <c r="L27" s="115"/>
    </row>
    <row r="28" spans="2:18" x14ac:dyDescent="0.2">
      <c r="I28" s="115"/>
      <c r="J28" s="115"/>
      <c r="K28" s="115"/>
      <c r="L28" s="115"/>
    </row>
    <row r="29" spans="2:18" x14ac:dyDescent="0.2">
      <c r="I29" s="115"/>
      <c r="J29" s="115"/>
      <c r="K29" s="115"/>
      <c r="L29" s="115"/>
    </row>
    <row r="30" spans="2:18" x14ac:dyDescent="0.2">
      <c r="I30" s="115"/>
      <c r="J30" s="115"/>
      <c r="K30" s="115"/>
      <c r="L30" s="115"/>
    </row>
    <row r="31" spans="2:18" x14ac:dyDescent="0.2">
      <c r="I31" s="115"/>
      <c r="J31" s="115"/>
      <c r="K31" s="115"/>
      <c r="L31" s="115"/>
    </row>
    <row r="32" spans="2:18" s="116" customFormat="1" x14ac:dyDescent="0.2">
      <c r="B32" s="115"/>
      <c r="C32" s="115"/>
      <c r="D32" s="115"/>
      <c r="E32" s="115"/>
      <c r="F32" s="115"/>
      <c r="G32" s="115"/>
      <c r="H32" s="115"/>
      <c r="I32" s="115"/>
      <c r="J32" s="115"/>
      <c r="K32" s="115"/>
      <c r="L32" s="115"/>
      <c r="M32" s="115"/>
      <c r="N32" s="115"/>
      <c r="O32" s="115"/>
      <c r="P32" s="115"/>
      <c r="Q32" s="115"/>
      <c r="R32" s="115"/>
    </row>
    <row r="33" spans="2:18" s="116" customFormat="1" x14ac:dyDescent="0.2">
      <c r="B33" s="115"/>
      <c r="C33" s="115"/>
      <c r="D33" s="115"/>
      <c r="E33" s="115"/>
      <c r="F33" s="115"/>
      <c r="G33" s="115"/>
      <c r="H33" s="115"/>
      <c r="I33" s="115"/>
      <c r="J33" s="115"/>
      <c r="K33" s="115"/>
      <c r="L33" s="115"/>
      <c r="M33" s="115"/>
      <c r="N33" s="115"/>
      <c r="O33" s="115"/>
      <c r="P33" s="115"/>
      <c r="Q33" s="115"/>
      <c r="R33" s="115"/>
    </row>
    <row r="34" spans="2:18" s="116" customFormat="1" x14ac:dyDescent="0.2">
      <c r="C34" s="119"/>
      <c r="D34" s="119"/>
      <c r="E34" s="119"/>
      <c r="F34" s="119"/>
      <c r="G34" s="120"/>
      <c r="H34" s="115"/>
      <c r="M34" s="115"/>
      <c r="N34" s="115"/>
      <c r="O34" s="115"/>
      <c r="P34" s="115"/>
      <c r="Q34" s="115"/>
      <c r="R34" s="115"/>
    </row>
    <row r="35" spans="2:18" s="116" customFormat="1" x14ac:dyDescent="0.2">
      <c r="C35" s="120"/>
      <c r="D35" s="115"/>
      <c r="E35" s="115"/>
      <c r="F35" s="115"/>
      <c r="G35" s="115"/>
      <c r="H35" s="115"/>
      <c r="M35" s="115"/>
      <c r="N35" s="115"/>
      <c r="O35" s="115"/>
      <c r="P35" s="115"/>
      <c r="Q35" s="115"/>
      <c r="R35" s="115"/>
    </row>
    <row r="36" spans="2:18" s="116" customFormat="1" x14ac:dyDescent="0.2">
      <c r="C36" s="121"/>
      <c r="D36" s="115"/>
      <c r="E36" s="115"/>
      <c r="F36" s="115"/>
      <c r="G36" s="115"/>
      <c r="H36" s="115"/>
      <c r="M36" s="115"/>
      <c r="N36" s="115"/>
      <c r="O36" s="115"/>
      <c r="P36" s="115"/>
      <c r="Q36" s="115"/>
      <c r="R36" s="115"/>
    </row>
    <row r="37" spans="2:18" s="116" customFormat="1" x14ac:dyDescent="0.2">
      <c r="C37" s="120"/>
      <c r="D37" s="120"/>
      <c r="E37" s="120"/>
      <c r="F37" s="120"/>
      <c r="G37" s="122"/>
      <c r="H37" s="115"/>
      <c r="M37" s="115"/>
      <c r="N37" s="115"/>
      <c r="O37" s="115"/>
      <c r="P37" s="115"/>
      <c r="Q37" s="115"/>
      <c r="R37" s="115"/>
    </row>
    <row r="38" spans="2:18" s="116" customFormat="1" x14ac:dyDescent="0.2">
      <c r="C38" s="120"/>
      <c r="D38" s="115"/>
      <c r="E38" s="115"/>
      <c r="F38" s="115"/>
      <c r="G38" s="115"/>
      <c r="H38" s="115"/>
      <c r="M38" s="115"/>
      <c r="N38" s="115"/>
      <c r="O38" s="115"/>
      <c r="P38" s="115"/>
      <c r="Q38" s="115"/>
      <c r="R38" s="115"/>
    </row>
    <row r="39" spans="2:18" s="116" customFormat="1" x14ac:dyDescent="0.2">
      <c r="C39" s="120"/>
      <c r="D39" s="115"/>
      <c r="E39" s="115"/>
      <c r="F39" s="115"/>
      <c r="G39" s="115"/>
      <c r="H39" s="115"/>
      <c r="M39" s="115"/>
      <c r="N39" s="115"/>
      <c r="O39" s="115"/>
      <c r="P39" s="115"/>
      <c r="Q39" s="115"/>
      <c r="R39" s="115"/>
    </row>
    <row r="40" spans="2:18" s="116" customFormat="1" x14ac:dyDescent="0.2">
      <c r="C40" s="120"/>
      <c r="D40" s="120"/>
      <c r="E40" s="120"/>
      <c r="F40" s="120"/>
      <c r="G40" s="122"/>
      <c r="H40" s="115"/>
      <c r="M40" s="115"/>
      <c r="N40" s="115"/>
      <c r="O40" s="115"/>
      <c r="P40" s="115"/>
      <c r="Q40" s="115"/>
      <c r="R40" s="115"/>
    </row>
    <row r="41" spans="2:18" s="116" customFormat="1" x14ac:dyDescent="0.2">
      <c r="C41" s="120"/>
      <c r="D41" s="120"/>
      <c r="E41" s="120"/>
      <c r="F41" s="120"/>
      <c r="G41" s="122"/>
      <c r="H41" s="115"/>
      <c r="M41" s="115"/>
      <c r="N41" s="115"/>
      <c r="O41" s="115"/>
      <c r="P41" s="115"/>
      <c r="Q41" s="115"/>
      <c r="R41" s="115"/>
    </row>
    <row r="42" spans="2:18" s="116" customFormat="1" x14ac:dyDescent="0.2">
      <c r="C42" s="120"/>
      <c r="D42" s="120"/>
      <c r="E42" s="120"/>
      <c r="F42" s="120"/>
      <c r="G42" s="122"/>
      <c r="H42" s="115"/>
      <c r="M42" s="115"/>
      <c r="N42" s="115"/>
      <c r="O42" s="115"/>
      <c r="P42" s="115"/>
      <c r="Q42" s="115"/>
      <c r="R42" s="115"/>
    </row>
    <row r="43" spans="2:18" s="116" customFormat="1" x14ac:dyDescent="0.2">
      <c r="C43" s="120"/>
      <c r="D43" s="120"/>
      <c r="E43" s="120"/>
      <c r="F43" s="120"/>
      <c r="G43" s="122"/>
      <c r="H43" s="115"/>
      <c r="M43" s="115"/>
      <c r="N43" s="115"/>
      <c r="O43" s="115"/>
      <c r="P43" s="115"/>
      <c r="Q43" s="115"/>
      <c r="R43" s="115"/>
    </row>
    <row r="44" spans="2:18" s="116" customFormat="1" x14ac:dyDescent="0.2">
      <c r="C44" s="121"/>
      <c r="D44" s="121"/>
      <c r="E44" s="121"/>
      <c r="F44" s="121"/>
      <c r="G44" s="123"/>
      <c r="H44" s="115"/>
      <c r="M44" s="115"/>
      <c r="N44" s="115"/>
      <c r="O44" s="115"/>
      <c r="P44" s="115"/>
      <c r="Q44" s="115"/>
      <c r="R44" s="115"/>
    </row>
    <row r="45" spans="2:18" s="116" customFormat="1" x14ac:dyDescent="0.2">
      <c r="C45" s="120"/>
      <c r="D45" s="120"/>
      <c r="E45" s="120"/>
      <c r="F45" s="120"/>
      <c r="G45" s="122"/>
      <c r="H45" s="115"/>
      <c r="M45" s="115"/>
      <c r="N45" s="115"/>
      <c r="O45" s="115"/>
      <c r="P45" s="115"/>
      <c r="Q45" s="115"/>
      <c r="R45" s="115"/>
    </row>
    <row r="46" spans="2:18" s="116" customFormat="1" x14ac:dyDescent="0.2">
      <c r="C46" s="118"/>
      <c r="D46" s="118"/>
      <c r="E46" s="118"/>
      <c r="F46" s="118"/>
      <c r="G46" s="118"/>
      <c r="H46" s="115"/>
      <c r="M46" s="115"/>
      <c r="N46" s="115"/>
      <c r="O46" s="115"/>
      <c r="P46" s="115"/>
      <c r="Q46" s="115"/>
      <c r="R46" s="115"/>
    </row>
    <row r="47" spans="2:18" x14ac:dyDescent="0.2">
      <c r="C47" s="118"/>
      <c r="D47" s="118"/>
      <c r="E47" s="118"/>
      <c r="F47" s="118"/>
      <c r="G47" s="118"/>
    </row>
    <row r="48" spans="2:18" x14ac:dyDescent="0.2">
      <c r="C48" s="118"/>
      <c r="D48" s="118"/>
      <c r="E48" s="118"/>
      <c r="F48" s="118"/>
      <c r="G48" s="118"/>
    </row>
    <row r="49" spans="3:7" x14ac:dyDescent="0.2">
      <c r="C49" s="118"/>
      <c r="D49" s="118"/>
      <c r="E49" s="118"/>
      <c r="F49" s="118"/>
      <c r="G49" s="118"/>
    </row>
    <row r="50" spans="3:7" x14ac:dyDescent="0.2">
      <c r="C50" s="118"/>
      <c r="D50" s="118"/>
      <c r="E50" s="118"/>
      <c r="F50" s="118"/>
      <c r="G50" s="118"/>
    </row>
    <row r="51" spans="3:7" x14ac:dyDescent="0.2">
      <c r="C51" s="118"/>
      <c r="D51" s="118"/>
      <c r="E51" s="118"/>
      <c r="F51" s="118"/>
      <c r="G51" s="118"/>
    </row>
    <row r="52" spans="3:7" x14ac:dyDescent="0.2">
      <c r="C52" s="118"/>
      <c r="D52" s="118"/>
      <c r="E52" s="118"/>
      <c r="F52" s="118"/>
      <c r="G52" s="118"/>
    </row>
  </sheetData>
  <mergeCells count="19">
    <mergeCell ref="O5:O6"/>
    <mergeCell ref="C3:Q3"/>
    <mergeCell ref="C4:G4"/>
    <mergeCell ref="H4:L4"/>
    <mergeCell ref="I5:I6"/>
    <mergeCell ref="K5:K6"/>
    <mergeCell ref="L5:L6"/>
    <mergeCell ref="M5:M6"/>
    <mergeCell ref="P5:P6"/>
    <mergeCell ref="E5:E6"/>
    <mergeCell ref="M4:Q4"/>
    <mergeCell ref="Q5:Q6"/>
    <mergeCell ref="H5:H6"/>
    <mergeCell ref="C5:C6"/>
    <mergeCell ref="F5:F6"/>
    <mergeCell ref="G5:G6"/>
    <mergeCell ref="D5:D6"/>
    <mergeCell ref="N5:N6"/>
    <mergeCell ref="J5:J6"/>
  </mergeCells>
  <pageMargins left="0.78740157499999996" right="0.78740157499999996" top="0.984251969" bottom="0.984251969" header="0.4921259845" footer="0.4921259845"/>
  <pageSetup paperSize="9"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Q56"/>
  <sheetViews>
    <sheetView zoomScale="115" zoomScaleNormal="115" workbookViewId="0">
      <selection activeCell="Q7" sqref="Q7"/>
    </sheetView>
  </sheetViews>
  <sheetFormatPr baseColWidth="10" defaultRowHeight="11.25" x14ac:dyDescent="0.2"/>
  <cols>
    <col min="1" max="1" width="4.5703125" style="2" customWidth="1"/>
    <col min="2" max="2" width="42.7109375" style="2" customWidth="1"/>
    <col min="3" max="16" width="6.140625" style="2" customWidth="1"/>
    <col min="17" max="17" width="6.28515625" style="2" customWidth="1"/>
    <col min="18" max="16384" width="11.42578125" style="2"/>
  </cols>
  <sheetData>
    <row r="1" spans="2:17" x14ac:dyDescent="0.2">
      <c r="B1" s="1" t="s">
        <v>214</v>
      </c>
    </row>
    <row r="2" spans="2:17" ht="12" customHeight="1" x14ac:dyDescent="0.2">
      <c r="B2" s="1"/>
    </row>
    <row r="3" spans="2:17" x14ac:dyDescent="0.2">
      <c r="C3" s="4"/>
      <c r="D3" s="4"/>
      <c r="E3" s="4"/>
    </row>
    <row r="5" spans="2:17" x14ac:dyDescent="0.2">
      <c r="B5" s="2" t="s">
        <v>84</v>
      </c>
      <c r="I5" s="61"/>
      <c r="P5" s="39" t="s">
        <v>63</v>
      </c>
    </row>
    <row r="6" spans="2:17" x14ac:dyDescent="0.2">
      <c r="C6" s="230">
        <v>2005</v>
      </c>
      <c r="D6" s="230">
        <v>2006</v>
      </c>
      <c r="E6" s="230">
        <v>2007</v>
      </c>
      <c r="F6" s="230">
        <v>2008</v>
      </c>
      <c r="G6" s="230">
        <v>2009</v>
      </c>
      <c r="H6" s="170">
        <v>2010</v>
      </c>
      <c r="I6" s="170">
        <v>2011</v>
      </c>
      <c r="J6" s="170">
        <v>2012</v>
      </c>
      <c r="K6" s="170">
        <v>2013</v>
      </c>
      <c r="L6" s="170">
        <v>2014</v>
      </c>
      <c r="M6" s="170">
        <v>2015</v>
      </c>
      <c r="N6" s="170">
        <v>2016</v>
      </c>
      <c r="O6" s="170">
        <v>2017</v>
      </c>
      <c r="P6" s="170">
        <v>2018</v>
      </c>
      <c r="Q6" s="170">
        <v>2019</v>
      </c>
    </row>
    <row r="7" spans="2:17" x14ac:dyDescent="0.2">
      <c r="B7" s="112" t="s">
        <v>83</v>
      </c>
      <c r="C7" s="232">
        <v>197.76315217993536</v>
      </c>
      <c r="D7" s="232">
        <v>208.14013810577742</v>
      </c>
      <c r="E7" s="232">
        <v>217.41736436496919</v>
      </c>
      <c r="F7" s="232">
        <v>225.57006334171379</v>
      </c>
      <c r="G7" s="232">
        <v>228.95554435750046</v>
      </c>
      <c r="H7" s="225">
        <v>250.82729738891226</v>
      </c>
      <c r="I7" s="225">
        <v>263.28524899861435</v>
      </c>
      <c r="J7" s="225">
        <v>273.37833149516433</v>
      </c>
      <c r="K7" s="225">
        <v>287.97009636359445</v>
      </c>
      <c r="L7" s="225">
        <v>292.87044123263928</v>
      </c>
      <c r="M7" s="225">
        <v>298.29966914606354</v>
      </c>
      <c r="N7" s="225">
        <v>308.98246542089072</v>
      </c>
      <c r="O7" s="225">
        <v>315.04124736973495</v>
      </c>
      <c r="P7" s="225">
        <v>321.42512820343165</v>
      </c>
      <c r="Q7" s="225">
        <v>326.98178795608652</v>
      </c>
    </row>
    <row r="8" spans="2:17" x14ac:dyDescent="0.2">
      <c r="B8" s="113" t="s">
        <v>86</v>
      </c>
      <c r="C8" s="233">
        <v>8.6591908419999992</v>
      </c>
      <c r="D8" s="234">
        <v>10.110512374999999</v>
      </c>
      <c r="E8" s="234">
        <v>10.970392757600067</v>
      </c>
      <c r="F8" s="234">
        <v>12.331218443999999</v>
      </c>
      <c r="G8" s="234">
        <v>12.933</v>
      </c>
      <c r="H8" s="172">
        <v>10.760543929999999</v>
      </c>
      <c r="I8" s="172">
        <v>10.355398681999999</v>
      </c>
      <c r="J8" s="171">
        <v>12.141216591000001</v>
      </c>
      <c r="K8" s="171">
        <v>12.137889643999999</v>
      </c>
      <c r="L8" s="171">
        <v>12.041838831000002</v>
      </c>
      <c r="M8" s="171">
        <v>12.926653270597038</v>
      </c>
      <c r="N8" s="171">
        <v>13.638473210000001</v>
      </c>
      <c r="O8" s="171">
        <v>13.895172087999999</v>
      </c>
      <c r="P8" s="225">
        <v>12.660114604</v>
      </c>
      <c r="Q8" s="225">
        <v>13.592028513000001</v>
      </c>
    </row>
    <row r="9" spans="2:17" x14ac:dyDescent="0.2">
      <c r="B9" s="111" t="s">
        <v>73</v>
      </c>
      <c r="C9" s="235">
        <v>4.3785663540199895</v>
      </c>
      <c r="D9" s="235">
        <v>4.8575505267810515</v>
      </c>
      <c r="E9" s="235">
        <v>5.0457758006782472</v>
      </c>
      <c r="F9" s="235">
        <v>5.4666910410534229</v>
      </c>
      <c r="G9" s="235">
        <v>5.6486948312576741</v>
      </c>
      <c r="H9" s="231">
        <v>4.2900210790516873</v>
      </c>
      <c r="I9" s="231">
        <v>3.9331480671195891</v>
      </c>
      <c r="J9" s="231">
        <v>4.4411773693244454</v>
      </c>
      <c r="K9" s="231">
        <v>4.214982665656561</v>
      </c>
      <c r="L9" s="231">
        <v>4.1116606989486746</v>
      </c>
      <c r="M9" s="231">
        <v>4.3334453932188088</v>
      </c>
      <c r="N9" s="231">
        <v>4.4139958529432732</v>
      </c>
      <c r="O9" s="231">
        <v>4.4105882020243889</v>
      </c>
      <c r="P9" s="231">
        <v>3.9387445140839605</v>
      </c>
      <c r="Q9" s="231">
        <v>4.1568151541288296</v>
      </c>
    </row>
    <row r="10" spans="2:17" x14ac:dyDescent="0.2">
      <c r="B10" s="14"/>
      <c r="C10" s="14"/>
      <c r="D10" s="14"/>
      <c r="E10" s="14"/>
      <c r="F10" s="14"/>
      <c r="G10" s="14"/>
      <c r="H10" s="14"/>
      <c r="I10" s="14"/>
    </row>
    <row r="11" spans="2:17" x14ac:dyDescent="0.2">
      <c r="B11" s="2" t="s">
        <v>85</v>
      </c>
      <c r="O11" s="39" t="s">
        <v>63</v>
      </c>
    </row>
    <row r="12" spans="2:17" x14ac:dyDescent="0.2">
      <c r="C12" s="230">
        <v>2005</v>
      </c>
      <c r="D12" s="230">
        <v>2006</v>
      </c>
      <c r="E12" s="230">
        <v>2007</v>
      </c>
      <c r="F12" s="230">
        <v>2008</v>
      </c>
      <c r="G12" s="230">
        <v>2009</v>
      </c>
      <c r="H12" s="170">
        <v>2010</v>
      </c>
      <c r="I12" s="170">
        <v>2011</v>
      </c>
      <c r="J12" s="170">
        <v>2012</v>
      </c>
      <c r="K12" s="170">
        <v>2013</v>
      </c>
      <c r="L12" s="170">
        <v>2014</v>
      </c>
      <c r="M12" s="170">
        <v>2015</v>
      </c>
      <c r="N12" s="170">
        <v>2016</v>
      </c>
      <c r="O12" s="170">
        <v>2017</v>
      </c>
      <c r="P12" s="170">
        <v>2018</v>
      </c>
      <c r="Q12" s="170">
        <v>2019</v>
      </c>
    </row>
    <row r="13" spans="2:17" x14ac:dyDescent="0.2">
      <c r="B13" s="112" t="s">
        <v>83</v>
      </c>
      <c r="C13" s="232">
        <v>205.6705197100292</v>
      </c>
      <c r="D13" s="232">
        <v>216.41188487852997</v>
      </c>
      <c r="E13" s="232">
        <v>228.34240098722512</v>
      </c>
      <c r="F13" s="232">
        <v>240.33008226317438</v>
      </c>
      <c r="G13" s="232">
        <v>250.78191999153645</v>
      </c>
      <c r="H13" s="225">
        <v>259.9455208818469</v>
      </c>
      <c r="I13" s="225">
        <v>271.29649631249646</v>
      </c>
      <c r="J13" s="225">
        <v>281.17780262088911</v>
      </c>
      <c r="K13" s="225">
        <v>288.58478349183764</v>
      </c>
      <c r="L13" s="225">
        <v>295.82355256372398</v>
      </c>
      <c r="M13" s="225">
        <v>301.18703355540896</v>
      </c>
      <c r="N13" s="225">
        <v>306.39872362658218</v>
      </c>
      <c r="O13" s="225">
        <v>311.68609602037532</v>
      </c>
      <c r="P13" s="225">
        <v>319.29378325065898</v>
      </c>
      <c r="Q13" s="225">
        <v>326.65869105960593</v>
      </c>
    </row>
    <row r="14" spans="2:17" x14ac:dyDescent="0.2">
      <c r="B14" s="113" t="s">
        <v>86</v>
      </c>
      <c r="C14" s="233">
        <v>4.2188343740000001</v>
      </c>
      <c r="D14" s="233">
        <v>5.0730865590000001</v>
      </c>
      <c r="E14" s="233">
        <v>4.7345209860000006</v>
      </c>
      <c r="F14" s="233">
        <v>6.0403244260000006</v>
      </c>
      <c r="G14" s="233">
        <v>5.8481166181999997</v>
      </c>
      <c r="H14" s="172">
        <v>5.3824008240000003</v>
      </c>
      <c r="I14" s="172">
        <v>5.0377719680000004</v>
      </c>
      <c r="J14" s="171">
        <v>5.2913780299999997</v>
      </c>
      <c r="K14" s="171">
        <v>5.6334116010000006</v>
      </c>
      <c r="L14" s="171">
        <v>5.6589306820000003</v>
      </c>
      <c r="M14" s="171">
        <v>5.6726570406795327</v>
      </c>
      <c r="N14" s="171">
        <v>6.0898329049999997</v>
      </c>
      <c r="O14" s="171">
        <v>6.5968671039999993</v>
      </c>
      <c r="P14" s="225">
        <v>6.7188508792929404</v>
      </c>
      <c r="Q14" s="225">
        <v>6.8535193642929402</v>
      </c>
    </row>
    <row r="15" spans="2:17" x14ac:dyDescent="0.2">
      <c r="B15" s="111" t="s">
        <v>73</v>
      </c>
      <c r="C15" s="235">
        <v>2.05125867331305</v>
      </c>
      <c r="D15" s="235">
        <v>2.3441811256565126</v>
      </c>
      <c r="E15" s="235">
        <v>2.0734304997804061</v>
      </c>
      <c r="F15" s="235">
        <v>2.513345133126331</v>
      </c>
      <c r="G15" s="235">
        <v>2.3319530444608469</v>
      </c>
      <c r="H15" s="231">
        <v>2.0705880238830754</v>
      </c>
      <c r="I15" s="231">
        <v>1.8569248171186024</v>
      </c>
      <c r="J15" s="231">
        <v>1.8818619324422075</v>
      </c>
      <c r="K15" s="231">
        <v>1.9520819957436657</v>
      </c>
      <c r="L15" s="231">
        <v>1.9129412222108306</v>
      </c>
      <c r="M15" s="231">
        <v>1.8834333516007562</v>
      </c>
      <c r="N15" s="231">
        <v>1.9875516558684727</v>
      </c>
      <c r="O15" s="231">
        <v>2.1165099079584073</v>
      </c>
      <c r="P15" s="231">
        <v>2.1042849036676547</v>
      </c>
      <c r="Q15" s="231">
        <v>2.0980673565003563</v>
      </c>
    </row>
    <row r="21" spans="3:9" x14ac:dyDescent="0.2">
      <c r="C21" s="4"/>
      <c r="D21" s="4"/>
      <c r="E21" s="4"/>
    </row>
    <row r="22" spans="3:9" x14ac:dyDescent="0.2">
      <c r="C22" s="62"/>
      <c r="D22" s="30"/>
      <c r="E22" s="16"/>
      <c r="I22" s="22"/>
    </row>
    <row r="23" spans="3:9" x14ac:dyDescent="0.2">
      <c r="C23" s="16"/>
      <c r="D23" s="16"/>
      <c r="E23" s="16"/>
      <c r="F23" s="22"/>
      <c r="G23" s="22"/>
      <c r="H23" s="22"/>
      <c r="I23" s="22"/>
    </row>
    <row r="24" spans="3:9" x14ac:dyDescent="0.2">
      <c r="C24" s="22"/>
      <c r="D24" s="22"/>
      <c r="E24" s="22"/>
      <c r="F24" s="22"/>
      <c r="G24" s="22"/>
      <c r="H24" s="22"/>
      <c r="I24" s="22"/>
    </row>
    <row r="25" spans="3:9" x14ac:dyDescent="0.2">
      <c r="C25" s="52"/>
      <c r="D25" s="52"/>
      <c r="E25" s="52"/>
      <c r="F25" s="108"/>
      <c r="G25" s="108"/>
      <c r="H25" s="108"/>
      <c r="I25" s="108"/>
    </row>
    <row r="26" spans="3:9" x14ac:dyDescent="0.2">
      <c r="C26" s="52"/>
      <c r="D26" s="52"/>
      <c r="E26" s="52"/>
      <c r="F26" s="108"/>
      <c r="G26" s="108"/>
      <c r="H26" s="108"/>
      <c r="I26" s="108"/>
    </row>
    <row r="27" spans="3:9" x14ac:dyDescent="0.2">
      <c r="C27" s="52"/>
      <c r="D27" s="52"/>
      <c r="E27" s="52"/>
    </row>
    <row r="28" spans="3:9" x14ac:dyDescent="0.2">
      <c r="C28" s="52"/>
      <c r="D28" s="52"/>
      <c r="E28" s="52"/>
    </row>
    <row r="29" spans="3:9" x14ac:dyDescent="0.2">
      <c r="C29" s="52"/>
      <c r="D29" s="52"/>
      <c r="E29" s="52"/>
    </row>
    <row r="30" spans="3:9" x14ac:dyDescent="0.2">
      <c r="C30" s="63"/>
      <c r="D30" s="63"/>
      <c r="E30" s="63"/>
      <c r="F30" s="63"/>
      <c r="G30" s="63"/>
      <c r="H30" s="63"/>
      <c r="I30" s="63"/>
    </row>
    <row r="31" spans="3:9" x14ac:dyDescent="0.2">
      <c r="C31" s="52"/>
      <c r="D31" s="52"/>
      <c r="E31" s="52"/>
    </row>
    <row r="32" spans="3:9" x14ac:dyDescent="0.2">
      <c r="C32" s="52"/>
      <c r="D32" s="52"/>
      <c r="E32" s="52"/>
    </row>
    <row r="33" spans="3:8" x14ac:dyDescent="0.2">
      <c r="C33" s="52"/>
      <c r="D33" s="52"/>
      <c r="E33" s="52"/>
    </row>
    <row r="34" spans="3:8" x14ac:dyDescent="0.2">
      <c r="C34" s="52"/>
      <c r="D34" s="52"/>
      <c r="E34" s="52"/>
    </row>
    <row r="35" spans="3:8" x14ac:dyDescent="0.2">
      <c r="C35" s="64"/>
      <c r="D35" s="64"/>
      <c r="E35" s="64"/>
      <c r="F35" s="64"/>
      <c r="G35" s="64"/>
      <c r="H35" s="64"/>
    </row>
    <row r="36" spans="3:8" x14ac:dyDescent="0.2">
      <c r="C36" s="63"/>
      <c r="D36" s="63"/>
      <c r="E36" s="63"/>
      <c r="F36" s="63"/>
      <c r="G36" s="63"/>
      <c r="H36" s="63"/>
    </row>
    <row r="37" spans="3:8" x14ac:dyDescent="0.2">
      <c r="C37" s="52"/>
      <c r="D37" s="52"/>
      <c r="E37" s="52"/>
    </row>
    <row r="38" spans="3:8" x14ac:dyDescent="0.2">
      <c r="C38" s="52"/>
      <c r="D38" s="52"/>
      <c r="E38" s="52"/>
    </row>
    <row r="39" spans="3:8" x14ac:dyDescent="0.2">
      <c r="C39" s="52"/>
      <c r="D39" s="52"/>
      <c r="E39" s="52"/>
    </row>
    <row r="45" spans="3:8" x14ac:dyDescent="0.2">
      <c r="C45" s="52"/>
    </row>
    <row r="46" spans="3:8" x14ac:dyDescent="0.2">
      <c r="C46" s="52"/>
    </row>
    <row r="47" spans="3:8" x14ac:dyDescent="0.2">
      <c r="C47" s="52"/>
    </row>
    <row r="48" spans="3:8" x14ac:dyDescent="0.2">
      <c r="C48" s="52"/>
    </row>
    <row r="49" spans="3:3" x14ac:dyDescent="0.2">
      <c r="C49" s="52"/>
    </row>
    <row r="50" spans="3:3" x14ac:dyDescent="0.2">
      <c r="C50" s="52"/>
    </row>
    <row r="51" spans="3:3" x14ac:dyDescent="0.2">
      <c r="C51" s="52"/>
    </row>
    <row r="52" spans="3:3" x14ac:dyDescent="0.2">
      <c r="C52" s="52"/>
    </row>
    <row r="53" spans="3:3" x14ac:dyDescent="0.2">
      <c r="C53" s="52"/>
    </row>
    <row r="54" spans="3:3" x14ac:dyDescent="0.2">
      <c r="C54" s="52"/>
    </row>
    <row r="55" spans="3:3" x14ac:dyDescent="0.2">
      <c r="C55" s="52"/>
    </row>
    <row r="56" spans="3:3" x14ac:dyDescent="0.2">
      <c r="C56" s="52"/>
    </row>
  </sheetData>
  <pageMargins left="0.78740157499999996" right="0.78740157499999996" top="0.984251969" bottom="0.984251969" header="0.4921259845" footer="0.492125984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Z57"/>
  <sheetViews>
    <sheetView zoomScaleNormal="100" workbookViewId="0">
      <selection activeCell="Q8" sqref="Q8"/>
    </sheetView>
  </sheetViews>
  <sheetFormatPr baseColWidth="10" defaultRowHeight="11.25" x14ac:dyDescent="0.2"/>
  <cols>
    <col min="1" max="1" width="3.7109375" style="2" customWidth="1"/>
    <col min="2" max="2" width="55.28515625" style="2" customWidth="1"/>
    <col min="3" max="17" width="8.42578125" style="2" customWidth="1"/>
    <col min="18" max="19" width="12.28515625" style="2" customWidth="1"/>
    <col min="20" max="24" width="6" style="2" customWidth="1"/>
    <col min="25" max="16384" width="11.42578125" style="2"/>
  </cols>
  <sheetData>
    <row r="1" spans="2:26" ht="15" customHeight="1" x14ac:dyDescent="0.2">
      <c r="B1" s="1" t="s">
        <v>215</v>
      </c>
    </row>
    <row r="2" spans="2:26" ht="15" customHeight="1" x14ac:dyDescent="0.2"/>
    <row r="3" spans="2:26" ht="61.5" customHeight="1" x14ac:dyDescent="0.2">
      <c r="B3" s="490"/>
      <c r="C3" s="474" t="s">
        <v>174</v>
      </c>
      <c r="D3" s="475"/>
      <c r="E3" s="475"/>
      <c r="F3" s="475"/>
      <c r="G3" s="475"/>
      <c r="H3" s="475"/>
      <c r="I3" s="475"/>
      <c r="J3" s="475"/>
      <c r="K3" s="475"/>
      <c r="L3" s="475"/>
      <c r="M3" s="475"/>
      <c r="N3" s="475"/>
      <c r="O3" s="475"/>
      <c r="P3" s="475"/>
      <c r="Q3" s="476"/>
      <c r="R3" s="492" t="s">
        <v>112</v>
      </c>
      <c r="S3" s="492"/>
      <c r="T3" s="488" t="s">
        <v>156</v>
      </c>
      <c r="U3" s="489"/>
      <c r="V3" s="489"/>
      <c r="W3" s="489"/>
      <c r="X3" s="477"/>
    </row>
    <row r="4" spans="2:26" s="1" customFormat="1" ht="144.75" x14ac:dyDescent="0.2">
      <c r="B4" s="491"/>
      <c r="C4" s="173" t="s">
        <v>4</v>
      </c>
      <c r="D4" s="173" t="s">
        <v>5</v>
      </c>
      <c r="E4" s="173" t="s">
        <v>6</v>
      </c>
      <c r="F4" s="173" t="s">
        <v>7</v>
      </c>
      <c r="G4" s="173" t="s">
        <v>8</v>
      </c>
      <c r="H4" s="173" t="s">
        <v>32</v>
      </c>
      <c r="I4" s="173" t="s">
        <v>48</v>
      </c>
      <c r="J4" s="173" t="s">
        <v>49</v>
      </c>
      <c r="K4" s="173" t="s">
        <v>68</v>
      </c>
      <c r="L4" s="173" t="s">
        <v>74</v>
      </c>
      <c r="M4" s="173" t="s">
        <v>80</v>
      </c>
      <c r="N4" s="173" t="s">
        <v>92</v>
      </c>
      <c r="O4" s="416" t="s">
        <v>113</v>
      </c>
      <c r="P4" s="426" t="s">
        <v>133</v>
      </c>
      <c r="Q4" s="173" t="s">
        <v>152</v>
      </c>
      <c r="R4" s="155" t="s">
        <v>155</v>
      </c>
      <c r="S4" s="155" t="s">
        <v>154</v>
      </c>
      <c r="T4" s="174" t="s">
        <v>44</v>
      </c>
      <c r="U4" s="174" t="s">
        <v>157</v>
      </c>
      <c r="V4" s="174" t="s">
        <v>128</v>
      </c>
      <c r="W4" s="175" t="s">
        <v>9</v>
      </c>
      <c r="X4" s="174" t="s">
        <v>47</v>
      </c>
    </row>
    <row r="5" spans="2:26" ht="15.75" customHeight="1" x14ac:dyDescent="0.2">
      <c r="B5" s="87" t="s">
        <v>176</v>
      </c>
      <c r="C5" s="167">
        <v>3783.1594033659007</v>
      </c>
      <c r="D5" s="167">
        <v>4257.5248134814628</v>
      </c>
      <c r="E5" s="167">
        <v>4374.7883703152493</v>
      </c>
      <c r="F5" s="167">
        <v>4372.7634633330363</v>
      </c>
      <c r="G5" s="167">
        <v>4282.1918456986823</v>
      </c>
      <c r="H5" s="167">
        <v>4358.8464069271322</v>
      </c>
      <c r="I5" s="167">
        <v>4364.289569569155</v>
      </c>
      <c r="J5" s="167">
        <v>4461.2336861522226</v>
      </c>
      <c r="K5" s="167">
        <v>4409.4128523691679</v>
      </c>
      <c r="L5" s="167">
        <v>4514.7605903214717</v>
      </c>
      <c r="M5" s="167">
        <v>4561.312826680467</v>
      </c>
      <c r="N5" s="167">
        <v>4708.1320809932486</v>
      </c>
      <c r="O5" s="417">
        <v>4694.6621234450622</v>
      </c>
      <c r="P5" s="427">
        <v>4535.6890000000003</v>
      </c>
      <c r="Q5" s="167">
        <v>4293.4163397246002</v>
      </c>
      <c r="R5" s="203">
        <v>-1.0003507601030859</v>
      </c>
      <c r="S5" s="203">
        <v>-5.3414742561802679</v>
      </c>
      <c r="T5" s="177">
        <v>88.139351982047359</v>
      </c>
      <c r="U5" s="177">
        <v>1.3307351414157247</v>
      </c>
      <c r="V5" s="177">
        <v>0</v>
      </c>
      <c r="W5" s="177">
        <v>10.529912876536899</v>
      </c>
      <c r="X5" s="177">
        <v>0</v>
      </c>
    </row>
    <row r="6" spans="2:26" ht="15.75" customHeight="1" x14ac:dyDescent="0.2">
      <c r="B6" s="80" t="s">
        <v>145</v>
      </c>
      <c r="C6" s="107" t="s">
        <v>10</v>
      </c>
      <c r="D6" s="107" t="s">
        <v>10</v>
      </c>
      <c r="E6" s="107" t="s">
        <v>10</v>
      </c>
      <c r="F6" s="107" t="s">
        <v>10</v>
      </c>
      <c r="G6" s="107" t="s">
        <v>10</v>
      </c>
      <c r="H6" s="107" t="s">
        <v>10</v>
      </c>
      <c r="I6" s="107" t="s">
        <v>10</v>
      </c>
      <c r="J6" s="107" t="s">
        <v>10</v>
      </c>
      <c r="K6" s="178" t="s">
        <v>10</v>
      </c>
      <c r="L6" s="178" t="s">
        <v>10</v>
      </c>
      <c r="M6" s="178" t="s">
        <v>10</v>
      </c>
      <c r="N6" s="178" t="s">
        <v>10</v>
      </c>
      <c r="O6" s="418" t="s">
        <v>10</v>
      </c>
      <c r="P6" s="428" t="s">
        <v>10</v>
      </c>
      <c r="Q6" s="178">
        <v>65.234516604440799</v>
      </c>
      <c r="R6" s="204" t="s">
        <v>10</v>
      </c>
      <c r="S6" s="204" t="s">
        <v>10</v>
      </c>
      <c r="T6" s="179">
        <v>84.118836868494938</v>
      </c>
      <c r="U6" s="179">
        <v>10.049894352330808</v>
      </c>
      <c r="V6" s="179">
        <v>0</v>
      </c>
      <c r="W6" s="179">
        <v>5.8312687791742519</v>
      </c>
      <c r="X6" s="179">
        <v>0</v>
      </c>
    </row>
    <row r="7" spans="2:26" ht="15.75" customHeight="1" x14ac:dyDescent="0.2">
      <c r="B7" s="81" t="s">
        <v>11</v>
      </c>
      <c r="C7" s="107">
        <v>1739.2974112770355</v>
      </c>
      <c r="D7" s="107">
        <v>2054.1856309523268</v>
      </c>
      <c r="E7" s="107">
        <v>2049.8151502887067</v>
      </c>
      <c r="F7" s="107">
        <v>2224.1116077247229</v>
      </c>
      <c r="G7" s="107">
        <v>2091.8410678342188</v>
      </c>
      <c r="H7" s="107">
        <v>2108.3101786854686</v>
      </c>
      <c r="I7" s="107">
        <v>2109.5730709808677</v>
      </c>
      <c r="J7" s="107">
        <v>2135.0263617044084</v>
      </c>
      <c r="K7" s="178">
        <v>2082.0609463747787</v>
      </c>
      <c r="L7" s="178">
        <v>2173.4105421310464</v>
      </c>
      <c r="M7" s="178">
        <v>2224.8909982513424</v>
      </c>
      <c r="N7" s="178">
        <v>2336.5174639127131</v>
      </c>
      <c r="O7" s="418">
        <v>2349.277645834652</v>
      </c>
      <c r="P7" s="428">
        <v>2294.3609999999999</v>
      </c>
      <c r="Q7" s="178">
        <v>1999.0078231201601</v>
      </c>
      <c r="R7" s="204">
        <v>-1.659017049633138</v>
      </c>
      <c r="S7" s="204">
        <v>-12.873003719983034</v>
      </c>
      <c r="T7" s="179">
        <v>99.348927010216229</v>
      </c>
      <c r="U7" s="179">
        <v>0</v>
      </c>
      <c r="V7" s="179">
        <v>0</v>
      </c>
      <c r="W7" s="179">
        <v>0.65107298978377592</v>
      </c>
      <c r="X7" s="179">
        <v>0</v>
      </c>
      <c r="Z7" s="52"/>
    </row>
    <row r="8" spans="2:26" ht="23.25" customHeight="1" x14ac:dyDescent="0.2">
      <c r="B8" s="81" t="s">
        <v>127</v>
      </c>
      <c r="C8" s="107">
        <v>817.53800000000001</v>
      </c>
      <c r="D8" s="107">
        <v>815.62199999999996</v>
      </c>
      <c r="E8" s="107">
        <v>818.89499999999998</v>
      </c>
      <c r="F8" s="107">
        <v>790.67799999999988</v>
      </c>
      <c r="G8" s="107">
        <v>784.83900000000006</v>
      </c>
      <c r="H8" s="107">
        <v>742.73199999999997</v>
      </c>
      <c r="I8" s="107">
        <v>730.54600000000005</v>
      </c>
      <c r="J8" s="107">
        <v>725.52800000000002</v>
      </c>
      <c r="K8" s="178">
        <v>719.36</v>
      </c>
      <c r="L8" s="178">
        <v>709.98699999999997</v>
      </c>
      <c r="M8" s="178">
        <v>702.38199999999995</v>
      </c>
      <c r="N8" s="178">
        <v>695.86199999999997</v>
      </c>
      <c r="O8" s="418">
        <v>674.41800000000001</v>
      </c>
      <c r="P8" s="428">
        <v>645.96900000000005</v>
      </c>
      <c r="Q8" s="178">
        <v>650.87699999999995</v>
      </c>
      <c r="R8" s="204">
        <v>-1.7234944615150294</v>
      </c>
      <c r="S8" s="204">
        <v>0.75978878243381232</v>
      </c>
      <c r="T8" s="179">
        <v>70.75499671981035</v>
      </c>
      <c r="U8" s="179">
        <v>0</v>
      </c>
      <c r="V8" s="179">
        <v>0</v>
      </c>
      <c r="W8" s="179">
        <v>29.245003280189653</v>
      </c>
      <c r="X8" s="179">
        <v>0</v>
      </c>
    </row>
    <row r="9" spans="2:26" ht="15.75" customHeight="1" x14ac:dyDescent="0.2">
      <c r="B9" s="81" t="s">
        <v>0</v>
      </c>
      <c r="C9" s="107">
        <v>148.50299999999999</v>
      </c>
      <c r="D9" s="107">
        <v>143.042</v>
      </c>
      <c r="E9" s="107">
        <v>143.042</v>
      </c>
      <c r="F9" s="107">
        <v>66.930000000000007</v>
      </c>
      <c r="G9" s="107">
        <v>70.248999999999995</v>
      </c>
      <c r="H9" s="107">
        <v>70.298000000000002</v>
      </c>
      <c r="I9" s="107">
        <v>69.662000000000006</v>
      </c>
      <c r="J9" s="107">
        <v>84.004999999999995</v>
      </c>
      <c r="K9" s="178">
        <v>82.26</v>
      </c>
      <c r="L9" s="178">
        <v>80.897000000000006</v>
      </c>
      <c r="M9" s="178">
        <v>78.47</v>
      </c>
      <c r="N9" s="178">
        <v>74.584000000000003</v>
      </c>
      <c r="O9" s="418">
        <v>72.923000000000002</v>
      </c>
      <c r="P9" s="428">
        <v>57.273000000000003</v>
      </c>
      <c r="Q9" s="178">
        <v>55.2</v>
      </c>
      <c r="R9" s="204">
        <v>-7.3594057395168333</v>
      </c>
      <c r="S9" s="204">
        <v>-3.6195065737782195</v>
      </c>
      <c r="T9" s="179">
        <v>3.056159420289855</v>
      </c>
      <c r="U9" s="179">
        <v>0</v>
      </c>
      <c r="V9" s="179">
        <v>0</v>
      </c>
      <c r="W9" s="179">
        <v>96.943840579710155</v>
      </c>
      <c r="X9" s="179">
        <v>0</v>
      </c>
    </row>
    <row r="10" spans="2:26" ht="15.75" customHeight="1" x14ac:dyDescent="0.2">
      <c r="B10" s="82" t="s">
        <v>172</v>
      </c>
      <c r="C10" s="107">
        <v>0</v>
      </c>
      <c r="D10" s="107">
        <v>0</v>
      </c>
      <c r="E10" s="107">
        <v>0</v>
      </c>
      <c r="F10" s="107">
        <v>0</v>
      </c>
      <c r="G10" s="107">
        <v>0</v>
      </c>
      <c r="H10" s="93">
        <v>7.8090000000000002</v>
      </c>
      <c r="I10" s="93">
        <v>7.4539999999999997</v>
      </c>
      <c r="J10" s="93">
        <v>7.016</v>
      </c>
      <c r="K10" s="180">
        <v>6.617</v>
      </c>
      <c r="L10" s="180">
        <v>6.3170000000000002</v>
      </c>
      <c r="M10" s="180">
        <v>6.1639999999999997</v>
      </c>
      <c r="N10" s="180">
        <v>7.7530000000000001</v>
      </c>
      <c r="O10" s="419">
        <v>7.0439999999999996</v>
      </c>
      <c r="P10" s="428">
        <v>6.8520000000000003</v>
      </c>
      <c r="Q10" s="178">
        <v>6.4980000000000002</v>
      </c>
      <c r="R10" s="204">
        <v>0.56659964476357683</v>
      </c>
      <c r="S10" s="204">
        <v>-5.166374781085814</v>
      </c>
      <c r="T10" s="179">
        <v>57.925515543244074</v>
      </c>
      <c r="U10" s="179">
        <v>0</v>
      </c>
      <c r="V10" s="179">
        <v>0</v>
      </c>
      <c r="W10" s="179">
        <v>42.074484456755926</v>
      </c>
      <c r="X10" s="179">
        <v>0</v>
      </c>
    </row>
    <row r="11" spans="2:26" ht="15.75" customHeight="1" x14ac:dyDescent="0.2">
      <c r="B11" s="83" t="s">
        <v>150</v>
      </c>
      <c r="C11" s="182">
        <v>1077.8209920888644</v>
      </c>
      <c r="D11" s="182">
        <v>1244.6751825291365</v>
      </c>
      <c r="E11" s="182">
        <v>1363.0362200265427</v>
      </c>
      <c r="F11" s="182">
        <v>1291.0438556083134</v>
      </c>
      <c r="G11" s="182">
        <v>1335.2627778644635</v>
      </c>
      <c r="H11" s="182">
        <v>1429.6972282416637</v>
      </c>
      <c r="I11" s="182">
        <v>1447.0544985882871</v>
      </c>
      <c r="J11" s="182">
        <v>1509.658324447814</v>
      </c>
      <c r="K11" s="183">
        <v>1519.1149059943887</v>
      </c>
      <c r="L11" s="183">
        <v>1544.1490481904257</v>
      </c>
      <c r="M11" s="183">
        <v>1549.4058284291245</v>
      </c>
      <c r="N11" s="183">
        <v>1593.4156170805354</v>
      </c>
      <c r="O11" s="420">
        <v>1590.9994776104099</v>
      </c>
      <c r="P11" s="429">
        <v>1531.2340000000002</v>
      </c>
      <c r="Q11" s="183">
        <v>1516.5989999999999</v>
      </c>
      <c r="R11" s="205">
        <v>-0.35940564284118182</v>
      </c>
      <c r="S11" s="205">
        <v>-0.95576508881073385</v>
      </c>
      <c r="T11" s="184">
        <v>84.224175276391449</v>
      </c>
      <c r="U11" s="184">
        <v>3.3349619774244874</v>
      </c>
      <c r="V11" s="184">
        <v>0</v>
      </c>
      <c r="W11" s="184">
        <v>12.44086274618406</v>
      </c>
      <c r="X11" s="184">
        <v>0</v>
      </c>
    </row>
    <row r="12" spans="2:26" ht="15.75" customHeight="1" x14ac:dyDescent="0.2">
      <c r="B12" s="82" t="s">
        <v>25</v>
      </c>
      <c r="C12" s="93">
        <v>822.21379244313653</v>
      </c>
      <c r="D12" s="93">
        <v>999.26501381800358</v>
      </c>
      <c r="E12" s="93">
        <v>1106.8868550495913</v>
      </c>
      <c r="F12" s="93">
        <v>1031.4472725749083</v>
      </c>
      <c r="G12" s="93">
        <v>1071.9448405153832</v>
      </c>
      <c r="H12" s="93">
        <v>1160.1962728657006</v>
      </c>
      <c r="I12" s="93">
        <v>1175.3023824165959</v>
      </c>
      <c r="J12" s="93">
        <v>1242.0251304550707</v>
      </c>
      <c r="K12" s="180">
        <v>1267.5295035564102</v>
      </c>
      <c r="L12" s="180">
        <v>1267.8029004037994</v>
      </c>
      <c r="M12" s="180">
        <v>1280.4528032483079</v>
      </c>
      <c r="N12" s="180">
        <v>1329.3338113940272</v>
      </c>
      <c r="O12" s="419">
        <v>1333.031436392921</v>
      </c>
      <c r="P12" s="430">
        <v>1280.3720000000001</v>
      </c>
      <c r="Q12" s="180">
        <v>1268.875</v>
      </c>
      <c r="R12" s="204">
        <v>1.690699930412265E-2</v>
      </c>
      <c r="S12" s="204">
        <v>-0.89794216055959497</v>
      </c>
      <c r="T12" s="181">
        <v>81.387449512363318</v>
      </c>
      <c r="U12" s="181">
        <v>3.7428430696483108</v>
      </c>
      <c r="V12" s="181">
        <v>0</v>
      </c>
      <c r="W12" s="181">
        <v>14.869707417988376</v>
      </c>
      <c r="X12" s="181">
        <v>0</v>
      </c>
    </row>
    <row r="13" spans="2:26" ht="15.75" customHeight="1" x14ac:dyDescent="0.2">
      <c r="B13" s="82" t="s">
        <v>178</v>
      </c>
      <c r="C13" s="93">
        <v>255.60719964572789</v>
      </c>
      <c r="D13" s="93">
        <v>245.4101687111328</v>
      </c>
      <c r="E13" s="93">
        <v>256.14936497695129</v>
      </c>
      <c r="F13" s="93">
        <v>259.59658303340512</v>
      </c>
      <c r="G13" s="93">
        <v>263.31793734908024</v>
      </c>
      <c r="H13" s="93">
        <v>269.50095537596297</v>
      </c>
      <c r="I13" s="93">
        <v>271.75211617169123</v>
      </c>
      <c r="J13" s="93">
        <v>267.63319399274343</v>
      </c>
      <c r="K13" s="180">
        <v>251.5854024379785</v>
      </c>
      <c r="L13" s="180">
        <v>276.34614778662615</v>
      </c>
      <c r="M13" s="180">
        <v>268.95302518081672</v>
      </c>
      <c r="N13" s="180">
        <v>264.08180568650829</v>
      </c>
      <c r="O13" s="419">
        <v>257.96804121748897</v>
      </c>
      <c r="P13" s="430">
        <v>250.86199999999999</v>
      </c>
      <c r="Q13" s="180">
        <v>247.72399999999999</v>
      </c>
      <c r="R13" s="204">
        <v>-2.1630436046968904</v>
      </c>
      <c r="S13" s="204">
        <v>-1.2508869418245916</v>
      </c>
      <c r="T13" s="181">
        <v>98.754258771859</v>
      </c>
      <c r="U13" s="181">
        <v>1.2457412281409956</v>
      </c>
      <c r="V13" s="181">
        <v>0</v>
      </c>
      <c r="W13" s="181">
        <v>0</v>
      </c>
      <c r="X13" s="181">
        <v>0</v>
      </c>
    </row>
    <row r="14" spans="2:26" ht="15.75" customHeight="1" x14ac:dyDescent="0.2">
      <c r="B14" s="87" t="s">
        <v>177</v>
      </c>
      <c r="C14" s="176">
        <v>3004.0645773656943</v>
      </c>
      <c r="D14" s="176">
        <v>3228.9903457494952</v>
      </c>
      <c r="E14" s="176">
        <v>3555.7922925867742</v>
      </c>
      <c r="F14" s="176">
        <v>4950.7683238967302</v>
      </c>
      <c r="G14" s="176">
        <v>4678.0131489119003</v>
      </c>
      <c r="H14" s="176">
        <v>5284.9289683875968</v>
      </c>
      <c r="I14" s="176">
        <v>5347.7611889635809</v>
      </c>
      <c r="J14" s="176">
        <v>5744.7565981695907</v>
      </c>
      <c r="K14" s="167">
        <v>6138.4595246226399</v>
      </c>
      <c r="L14" s="167">
        <v>6778.786657159998</v>
      </c>
      <c r="M14" s="167">
        <v>7629.8093062085745</v>
      </c>
      <c r="N14" s="167">
        <v>8028.2609379019805</v>
      </c>
      <c r="O14" s="417">
        <v>8448.4731363437659</v>
      </c>
      <c r="P14" s="427">
        <v>8456.9600000000009</v>
      </c>
      <c r="Q14" s="167">
        <v>9011.2160413191796</v>
      </c>
      <c r="R14" s="203">
        <v>5.8586343984713407</v>
      </c>
      <c r="S14" s="203">
        <v>6.5538448960285711</v>
      </c>
      <c r="T14" s="177">
        <v>49.056143649043591</v>
      </c>
      <c r="U14" s="177">
        <v>3.3030410016783001</v>
      </c>
      <c r="V14" s="177">
        <v>18.641508260649388</v>
      </c>
      <c r="W14" s="177">
        <v>4.6338217023297644E-3</v>
      </c>
      <c r="X14" s="177">
        <v>28.994673266926398</v>
      </c>
    </row>
    <row r="15" spans="2:26" ht="15.75" customHeight="1" x14ac:dyDescent="0.2">
      <c r="B15" s="349" t="s">
        <v>146</v>
      </c>
      <c r="C15" s="183">
        <v>3004.0645773656943</v>
      </c>
      <c r="D15" s="183">
        <v>3228.9903457494952</v>
      </c>
      <c r="E15" s="183">
        <v>3555.7922925867742</v>
      </c>
      <c r="F15" s="183">
        <v>4950.7683238967302</v>
      </c>
      <c r="G15" s="183">
        <v>4678.0131489119003</v>
      </c>
      <c r="H15" s="183">
        <v>5284.9289683875968</v>
      </c>
      <c r="I15" s="183">
        <v>5347.7611889635809</v>
      </c>
      <c r="J15" s="183">
        <v>5744.7565981695907</v>
      </c>
      <c r="K15" s="183">
        <v>6138.4595246226399</v>
      </c>
      <c r="L15" s="183">
        <v>6778.786657159998</v>
      </c>
      <c r="M15" s="183">
        <v>7629.8093062085745</v>
      </c>
      <c r="N15" s="183">
        <v>8028.2609379019805</v>
      </c>
      <c r="O15" s="420">
        <v>8448.4731363437659</v>
      </c>
      <c r="P15" s="429">
        <v>8456.9600000000009</v>
      </c>
      <c r="Q15" s="183">
        <v>9011.2160413191796</v>
      </c>
      <c r="R15" s="205">
        <v>5.8586343984713407</v>
      </c>
      <c r="S15" s="205">
        <v>6.5538448960285711</v>
      </c>
      <c r="T15" s="184">
        <v>49.056143649043591</v>
      </c>
      <c r="U15" s="184">
        <v>3.3030410016783001</v>
      </c>
      <c r="V15" s="184">
        <v>18.641508260649388</v>
      </c>
      <c r="W15" s="184">
        <v>4.6338217023297644E-3</v>
      </c>
      <c r="X15" s="184">
        <v>28.994673266926398</v>
      </c>
    </row>
    <row r="16" spans="2:26" ht="15.75" customHeight="1" x14ac:dyDescent="0.2">
      <c r="B16" s="82" t="s">
        <v>179</v>
      </c>
      <c r="C16" s="93" t="s">
        <v>10</v>
      </c>
      <c r="D16" s="93" t="s">
        <v>10</v>
      </c>
      <c r="E16" s="93" t="s">
        <v>10</v>
      </c>
      <c r="F16" s="93" t="s">
        <v>10</v>
      </c>
      <c r="G16" s="93" t="s">
        <v>10</v>
      </c>
      <c r="H16" s="93" t="s">
        <v>10</v>
      </c>
      <c r="I16" s="93" t="s">
        <v>10</v>
      </c>
      <c r="J16" s="93" t="s">
        <v>10</v>
      </c>
      <c r="K16" s="93" t="s">
        <v>10</v>
      </c>
      <c r="L16" s="93" t="s">
        <v>10</v>
      </c>
      <c r="M16" s="93" t="s">
        <v>10</v>
      </c>
      <c r="N16" s="93" t="s">
        <v>10</v>
      </c>
      <c r="O16" s="421" t="s">
        <v>10</v>
      </c>
      <c r="P16" s="431" t="s">
        <v>10</v>
      </c>
      <c r="Q16" s="180">
        <v>314.291</v>
      </c>
      <c r="R16" s="204" t="s">
        <v>10</v>
      </c>
      <c r="S16" s="204" t="s">
        <v>10</v>
      </c>
      <c r="T16" s="181">
        <v>0</v>
      </c>
      <c r="U16" s="181">
        <v>0</v>
      </c>
      <c r="V16" s="181">
        <v>0</v>
      </c>
      <c r="W16" s="181">
        <v>0</v>
      </c>
      <c r="X16" s="181">
        <v>100</v>
      </c>
    </row>
    <row r="17" spans="2:24" ht="15.75" customHeight="1" x14ac:dyDescent="0.2">
      <c r="B17" s="82" t="s">
        <v>180</v>
      </c>
      <c r="C17" s="93" t="s">
        <v>10</v>
      </c>
      <c r="D17" s="93" t="s">
        <v>10</v>
      </c>
      <c r="E17" s="93" t="s">
        <v>10</v>
      </c>
      <c r="F17" s="93" t="s">
        <v>10</v>
      </c>
      <c r="G17" s="93" t="s">
        <v>10</v>
      </c>
      <c r="H17" s="93" t="s">
        <v>10</v>
      </c>
      <c r="I17" s="93" t="s">
        <v>10</v>
      </c>
      <c r="J17" s="93" t="s">
        <v>10</v>
      </c>
      <c r="K17" s="93" t="s">
        <v>10</v>
      </c>
      <c r="L17" s="93" t="s">
        <v>10</v>
      </c>
      <c r="M17" s="93" t="s">
        <v>10</v>
      </c>
      <c r="N17" s="93" t="s">
        <v>10</v>
      </c>
      <c r="O17" s="421" t="s">
        <v>10</v>
      </c>
      <c r="P17" s="431" t="s">
        <v>10</v>
      </c>
      <c r="Q17" s="180">
        <v>1.091</v>
      </c>
      <c r="R17" s="204" t="s">
        <v>10</v>
      </c>
      <c r="S17" s="204" t="s">
        <v>10</v>
      </c>
      <c r="T17" s="181">
        <v>100</v>
      </c>
      <c r="U17" s="181">
        <v>0</v>
      </c>
      <c r="V17" s="181">
        <v>0</v>
      </c>
      <c r="W17" s="181">
        <v>0</v>
      </c>
      <c r="X17" s="181">
        <v>0</v>
      </c>
    </row>
    <row r="18" spans="2:24" ht="15.75" customHeight="1" x14ac:dyDescent="0.2">
      <c r="B18" s="82" t="s">
        <v>173</v>
      </c>
      <c r="C18" s="93">
        <v>101.839</v>
      </c>
      <c r="D18" s="93">
        <v>202.29300000000001</v>
      </c>
      <c r="E18" s="93">
        <v>358.4726785411795</v>
      </c>
      <c r="F18" s="93">
        <v>617.68682146349408</v>
      </c>
      <c r="G18" s="93">
        <v>543.9444749338428</v>
      </c>
      <c r="H18" s="93">
        <v>692.26554875710906</v>
      </c>
      <c r="I18" s="93">
        <v>970.77808485080322</v>
      </c>
      <c r="J18" s="93">
        <v>1216.2581872054034</v>
      </c>
      <c r="K18" s="180">
        <v>1608.6409522193239</v>
      </c>
      <c r="L18" s="180">
        <v>1849.7035096019745</v>
      </c>
      <c r="M18" s="180">
        <v>2086.6109999999999</v>
      </c>
      <c r="N18" s="180">
        <v>2343.3110000000001</v>
      </c>
      <c r="O18" s="419">
        <v>2557.67</v>
      </c>
      <c r="P18" s="430">
        <v>2685.558</v>
      </c>
      <c r="Q18" s="180">
        <v>2534.1669999999999</v>
      </c>
      <c r="R18" s="204">
        <v>6.4992678461913922</v>
      </c>
      <c r="S18" s="204">
        <v>-5.6372269748037436</v>
      </c>
      <c r="T18" s="181">
        <v>0.49412686693497315</v>
      </c>
      <c r="U18" s="181">
        <v>0</v>
      </c>
      <c r="V18" s="181">
        <v>0</v>
      </c>
      <c r="W18" s="181">
        <v>0</v>
      </c>
      <c r="X18" s="181">
        <v>99.505873133065023</v>
      </c>
    </row>
    <row r="19" spans="2:24" ht="15.75" customHeight="1" x14ac:dyDescent="0.2">
      <c r="B19" s="82" t="s">
        <v>181</v>
      </c>
      <c r="C19" s="187">
        <v>237.89935486196475</v>
      </c>
      <c r="D19" s="187">
        <v>215.23157481681295</v>
      </c>
      <c r="E19" s="187">
        <v>243.29053441441599</v>
      </c>
      <c r="F19" s="187">
        <v>293.10762052272798</v>
      </c>
      <c r="G19" s="187">
        <v>157.15449430673058</v>
      </c>
      <c r="H19" s="187">
        <v>102.59841702958244</v>
      </c>
      <c r="I19" s="187">
        <v>122.03908511547804</v>
      </c>
      <c r="J19" s="187">
        <v>217.79362343478036</v>
      </c>
      <c r="K19" s="187">
        <v>283.9963091446445</v>
      </c>
      <c r="L19" s="187">
        <v>285.41309468344008</v>
      </c>
      <c r="M19" s="187">
        <v>244.94901112870292</v>
      </c>
      <c r="N19" s="187">
        <v>225.2929379019802</v>
      </c>
      <c r="O19" s="422">
        <v>246.4412271090832</v>
      </c>
      <c r="P19" s="430">
        <v>193.095</v>
      </c>
      <c r="Q19" s="180">
        <v>262.959</v>
      </c>
      <c r="R19" s="204">
        <v>-1.625434090744915</v>
      </c>
      <c r="S19" s="204">
        <v>36.18115435407443</v>
      </c>
      <c r="T19" s="181">
        <v>51.019740720036197</v>
      </c>
      <c r="U19" s="181">
        <v>1.6059537798668235</v>
      </c>
      <c r="V19" s="181">
        <v>47.374305500096973</v>
      </c>
      <c r="W19" s="181">
        <v>0</v>
      </c>
      <c r="X19" s="181">
        <v>0</v>
      </c>
    </row>
    <row r="20" spans="2:24" ht="15.75" customHeight="1" x14ac:dyDescent="0.2">
      <c r="B20" s="82" t="s">
        <v>182</v>
      </c>
      <c r="C20" s="187">
        <v>2663.2152225037298</v>
      </c>
      <c r="D20" s="187">
        <v>2747.3377709326819</v>
      </c>
      <c r="E20" s="187">
        <v>2869.3165087124567</v>
      </c>
      <c r="F20" s="187">
        <v>3922.8936982184568</v>
      </c>
      <c r="G20" s="187">
        <v>3823.238039491177</v>
      </c>
      <c r="H20" s="187">
        <v>4293.2478065423084</v>
      </c>
      <c r="I20" s="187">
        <v>4091.584264822407</v>
      </c>
      <c r="J20" s="187">
        <v>4170.1308117456028</v>
      </c>
      <c r="K20" s="187">
        <v>4135.4630911832974</v>
      </c>
      <c r="L20" s="187">
        <v>4525.8744909578854</v>
      </c>
      <c r="M20" s="187">
        <v>5179.2892950798714</v>
      </c>
      <c r="N20" s="187">
        <v>5301.0150000000003</v>
      </c>
      <c r="O20" s="422">
        <v>5482.0479092346823</v>
      </c>
      <c r="P20" s="430">
        <v>5408.2420000000002</v>
      </c>
      <c r="Q20" s="180">
        <v>5719.1750413191803</v>
      </c>
      <c r="R20" s="204">
        <v>4.791528851162119</v>
      </c>
      <c r="S20" s="204">
        <v>5.7492442335084215</v>
      </c>
      <c r="T20" s="181">
        <v>70.440247277165795</v>
      </c>
      <c r="U20" s="181">
        <v>4.9489655056040078</v>
      </c>
      <c r="V20" s="181">
        <v>24.603740746417728</v>
      </c>
      <c r="W20" s="181">
        <v>7.0464708124590696E-3</v>
      </c>
      <c r="X20" s="181">
        <v>0</v>
      </c>
    </row>
    <row r="21" spans="2:24" ht="15.75" customHeight="1" x14ac:dyDescent="0.2">
      <c r="B21" s="226" t="s">
        <v>171</v>
      </c>
      <c r="C21" s="93">
        <v>1.111</v>
      </c>
      <c r="D21" s="93">
        <v>64.127999999999986</v>
      </c>
      <c r="E21" s="93">
        <v>84.712570918721894</v>
      </c>
      <c r="F21" s="93">
        <v>117.08018369205129</v>
      </c>
      <c r="G21" s="93">
        <v>153.67614018014987</v>
      </c>
      <c r="H21" s="93">
        <v>196.81719605859669</v>
      </c>
      <c r="I21" s="93">
        <v>163.35975417489271</v>
      </c>
      <c r="J21" s="93">
        <v>140.57397578380451</v>
      </c>
      <c r="K21" s="180">
        <v>110.35917207537364</v>
      </c>
      <c r="L21" s="180">
        <v>117.79556191669798</v>
      </c>
      <c r="M21" s="180">
        <v>118.96</v>
      </c>
      <c r="N21" s="180">
        <v>158.642</v>
      </c>
      <c r="O21" s="419">
        <v>162.31399999999999</v>
      </c>
      <c r="P21" s="430">
        <v>170.065</v>
      </c>
      <c r="Q21" s="180">
        <v>179.53299999999999</v>
      </c>
      <c r="R21" s="206">
        <v>8.7935308811531989</v>
      </c>
      <c r="S21" s="206">
        <v>5.5672830976391419</v>
      </c>
      <c r="T21" s="181">
        <v>50.130616655433826</v>
      </c>
      <c r="U21" s="181">
        <v>0</v>
      </c>
      <c r="V21" s="181">
        <v>49.869383344566181</v>
      </c>
      <c r="W21" s="181">
        <v>0</v>
      </c>
      <c r="X21" s="181">
        <v>0</v>
      </c>
    </row>
    <row r="22" spans="2:24" ht="15.75" customHeight="1" x14ac:dyDescent="0.2">
      <c r="B22" s="83" t="s">
        <v>147</v>
      </c>
      <c r="C22" s="182" t="s">
        <v>3</v>
      </c>
      <c r="D22" s="182" t="s">
        <v>3</v>
      </c>
      <c r="E22" s="182" t="s">
        <v>3</v>
      </c>
      <c r="F22" s="182" t="s">
        <v>3</v>
      </c>
      <c r="G22" s="182" t="s">
        <v>3</v>
      </c>
      <c r="H22" s="182" t="s">
        <v>3</v>
      </c>
      <c r="I22" s="182" t="s">
        <v>3</v>
      </c>
      <c r="J22" s="182" t="s">
        <v>3</v>
      </c>
      <c r="K22" s="182" t="s">
        <v>3</v>
      </c>
      <c r="L22" s="182" t="s">
        <v>3</v>
      </c>
      <c r="M22" s="182" t="s">
        <v>3</v>
      </c>
      <c r="N22" s="182" t="s">
        <v>3</v>
      </c>
      <c r="O22" s="423" t="s">
        <v>3</v>
      </c>
      <c r="P22" s="432" t="s">
        <v>3</v>
      </c>
      <c r="Q22" s="182" t="s">
        <v>3</v>
      </c>
      <c r="R22" s="250" t="s">
        <v>3</v>
      </c>
      <c r="S22" s="250" t="s">
        <v>3</v>
      </c>
      <c r="T22" s="184" t="s">
        <v>3</v>
      </c>
      <c r="U22" s="184" t="s">
        <v>3</v>
      </c>
      <c r="V22" s="184" t="s">
        <v>3</v>
      </c>
      <c r="W22" s="184" t="s">
        <v>3</v>
      </c>
      <c r="X22" s="184" t="s">
        <v>3</v>
      </c>
    </row>
    <row r="23" spans="2:24" ht="15.75" customHeight="1" x14ac:dyDescent="0.2">
      <c r="B23" s="82" t="s">
        <v>183</v>
      </c>
      <c r="C23" s="185" t="s">
        <v>3</v>
      </c>
      <c r="D23" s="185" t="s">
        <v>3</v>
      </c>
      <c r="E23" s="185" t="s">
        <v>3</v>
      </c>
      <c r="F23" s="185" t="s">
        <v>3</v>
      </c>
      <c r="G23" s="185" t="s">
        <v>3</v>
      </c>
      <c r="H23" s="185" t="s">
        <v>3</v>
      </c>
      <c r="I23" s="185" t="s">
        <v>3</v>
      </c>
      <c r="J23" s="185" t="s">
        <v>3</v>
      </c>
      <c r="K23" s="186" t="s">
        <v>3</v>
      </c>
      <c r="L23" s="186" t="s">
        <v>3</v>
      </c>
      <c r="M23" s="186" t="s">
        <v>3</v>
      </c>
      <c r="N23" s="186" t="s">
        <v>3</v>
      </c>
      <c r="O23" s="424" t="s">
        <v>3</v>
      </c>
      <c r="P23" s="433" t="s">
        <v>3</v>
      </c>
      <c r="Q23" s="186" t="s">
        <v>3</v>
      </c>
      <c r="R23" s="186" t="s">
        <v>3</v>
      </c>
      <c r="S23" s="186" t="s">
        <v>3</v>
      </c>
      <c r="T23" s="219" t="s">
        <v>3</v>
      </c>
      <c r="U23" s="219" t="s">
        <v>3</v>
      </c>
      <c r="V23" s="219" t="s">
        <v>3</v>
      </c>
      <c r="W23" s="219" t="s">
        <v>3</v>
      </c>
      <c r="X23" s="219" t="s">
        <v>3</v>
      </c>
    </row>
    <row r="24" spans="2:24" ht="15.75" customHeight="1" x14ac:dyDescent="0.2">
      <c r="B24" s="85" t="s">
        <v>175</v>
      </c>
      <c r="C24" s="176">
        <v>6787.2239807315946</v>
      </c>
      <c r="D24" s="176">
        <v>7486.5151592309576</v>
      </c>
      <c r="E24" s="176">
        <v>7930.5806629020235</v>
      </c>
      <c r="F24" s="176">
        <v>9323.5317872297674</v>
      </c>
      <c r="G24" s="176">
        <v>8960.2049946105835</v>
      </c>
      <c r="H24" s="176">
        <v>9643.7753753147299</v>
      </c>
      <c r="I24" s="176">
        <v>9712.0507585327359</v>
      </c>
      <c r="J24" s="176">
        <v>10205.990284321813</v>
      </c>
      <c r="K24" s="176">
        <v>10547.872376991807</v>
      </c>
      <c r="L24" s="176">
        <v>11293.547247481471</v>
      </c>
      <c r="M24" s="176">
        <v>12191.122132889042</v>
      </c>
      <c r="N24" s="176">
        <v>12736.393018895229</v>
      </c>
      <c r="O24" s="425">
        <v>13143.135259788829</v>
      </c>
      <c r="P24" s="434">
        <v>12992.649000000001</v>
      </c>
      <c r="Q24" s="176">
        <v>13304.632381043779</v>
      </c>
      <c r="R24" s="203">
        <v>3.3319205124175744</v>
      </c>
      <c r="S24" s="203">
        <v>2.4012299650654656</v>
      </c>
      <c r="T24" s="176">
        <v>60.509491359671784</v>
      </c>
      <c r="U24" s="176">
        <v>2.5885495377586767</v>
      </c>
      <c r="V24" s="176">
        <v>12.185515191760675</v>
      </c>
      <c r="W24" s="176">
        <v>3.4010409836254385</v>
      </c>
      <c r="X24" s="176">
        <v>21.315402927183428</v>
      </c>
    </row>
    <row r="25" spans="2:24" x14ac:dyDescent="0.2">
      <c r="B25" s="14"/>
      <c r="C25" s="14"/>
      <c r="D25" s="14"/>
      <c r="E25" s="14"/>
      <c r="F25" s="14"/>
      <c r="G25" s="14"/>
      <c r="H25" s="14"/>
      <c r="I25" s="14"/>
      <c r="J25" s="14"/>
      <c r="K25" s="14"/>
      <c r="L25" s="14"/>
      <c r="M25" s="14"/>
      <c r="N25" s="14"/>
      <c r="O25" s="14"/>
      <c r="P25" s="14"/>
      <c r="Q25" s="14"/>
      <c r="R25" s="14"/>
      <c r="S25" s="14"/>
      <c r="T25" s="14"/>
      <c r="U25" s="14"/>
      <c r="V25" s="14"/>
      <c r="W25" s="14"/>
    </row>
    <row r="28" spans="2:24" x14ac:dyDescent="0.2">
      <c r="R28" s="22"/>
      <c r="S28" s="22"/>
    </row>
    <row r="30" spans="2:24" x14ac:dyDescent="0.2">
      <c r="R30" s="22"/>
      <c r="S30" s="22"/>
      <c r="W30" s="64"/>
    </row>
    <row r="31" spans="2:24" x14ac:dyDescent="0.2">
      <c r="R31" s="52"/>
      <c r="W31" s="53"/>
    </row>
    <row r="33" spans="2:22" x14ac:dyDescent="0.2">
      <c r="B33" s="4"/>
      <c r="C33" s="16"/>
      <c r="D33" s="16"/>
      <c r="E33" s="16"/>
      <c r="F33" s="16"/>
      <c r="G33" s="16"/>
      <c r="H33" s="16"/>
      <c r="I33" s="16"/>
      <c r="J33" s="16"/>
      <c r="K33" s="16"/>
      <c r="L33" s="16"/>
      <c r="M33" s="16"/>
      <c r="N33" s="16"/>
      <c r="O33" s="16"/>
      <c r="P33" s="16"/>
      <c r="Q33" s="16"/>
      <c r="R33" s="4"/>
    </row>
    <row r="34" spans="2:22" x14ac:dyDescent="0.2">
      <c r="B34" s="4"/>
      <c r="C34" s="4"/>
      <c r="D34" s="7"/>
      <c r="E34" s="7"/>
      <c r="F34" s="75"/>
      <c r="G34" s="75"/>
      <c r="H34" s="75"/>
      <c r="I34" s="75"/>
      <c r="J34" s="75"/>
      <c r="K34" s="75"/>
      <c r="L34" s="75"/>
      <c r="M34" s="75"/>
      <c r="N34" s="75"/>
      <c r="O34" s="75"/>
      <c r="P34" s="75"/>
      <c r="Q34" s="75"/>
      <c r="R34" s="15"/>
      <c r="V34" s="36"/>
    </row>
    <row r="35" spans="2:22" x14ac:dyDescent="0.2">
      <c r="B35" s="23"/>
      <c r="C35" s="23"/>
      <c r="D35" s="41"/>
      <c r="E35" s="41"/>
      <c r="F35" s="54"/>
      <c r="G35" s="54"/>
      <c r="H35" s="54"/>
      <c r="I35" s="30"/>
      <c r="J35" s="30"/>
      <c r="K35" s="75"/>
      <c r="L35" s="75"/>
      <c r="M35" s="75"/>
      <c r="N35" s="75"/>
      <c r="O35" s="75"/>
      <c r="P35" s="75"/>
      <c r="Q35" s="75"/>
      <c r="R35" s="30"/>
    </row>
    <row r="36" spans="2:22" ht="12.75" x14ac:dyDescent="0.2">
      <c r="B36" s="19"/>
      <c r="C36" s="4"/>
      <c r="D36" s="76"/>
      <c r="E36" s="76"/>
      <c r="F36" s="76"/>
      <c r="G36" s="76"/>
      <c r="H36" s="76"/>
      <c r="I36" s="76"/>
      <c r="J36" s="76"/>
      <c r="K36" s="76"/>
      <c r="L36" s="76"/>
      <c r="M36" s="76"/>
      <c r="N36" s="76"/>
      <c r="O36" s="76"/>
      <c r="P36" s="76"/>
      <c r="Q36" s="76"/>
      <c r="R36" s="33"/>
    </row>
    <row r="37" spans="2:22" x14ac:dyDescent="0.2">
      <c r="B37" s="19"/>
      <c r="C37" s="4"/>
      <c r="D37" s="33"/>
      <c r="E37" s="33"/>
      <c r="F37" s="33"/>
      <c r="G37" s="33"/>
      <c r="H37" s="33"/>
      <c r="I37" s="33"/>
      <c r="J37" s="33"/>
      <c r="K37" s="33"/>
      <c r="L37" s="33"/>
      <c r="M37" s="33"/>
      <c r="N37" s="33"/>
      <c r="O37" s="33"/>
      <c r="P37" s="33"/>
      <c r="Q37" s="33"/>
      <c r="R37" s="33"/>
    </row>
    <row r="38" spans="2:22" x14ac:dyDescent="0.2">
      <c r="B38" s="19"/>
      <c r="C38" s="20"/>
      <c r="D38" s="50"/>
      <c r="E38" s="50"/>
      <c r="F38" s="33"/>
      <c r="G38" s="33"/>
      <c r="H38" s="54"/>
      <c r="I38" s="30"/>
      <c r="J38" s="30"/>
      <c r="K38" s="75"/>
      <c r="L38" s="75"/>
      <c r="M38" s="75"/>
      <c r="N38" s="75"/>
      <c r="O38" s="75"/>
      <c r="P38" s="75"/>
      <c r="Q38" s="75"/>
      <c r="R38" s="33"/>
    </row>
    <row r="39" spans="2:22" x14ac:dyDescent="0.2">
      <c r="B39" s="19"/>
      <c r="C39" s="4"/>
      <c r="D39" s="4"/>
      <c r="E39" s="40"/>
      <c r="F39" s="40"/>
      <c r="G39" s="40"/>
      <c r="H39" s="40"/>
      <c r="I39" s="40"/>
      <c r="J39" s="40"/>
      <c r="K39" s="75"/>
      <c r="L39" s="75"/>
      <c r="M39" s="75"/>
      <c r="N39" s="75"/>
      <c r="O39" s="75"/>
      <c r="P39" s="75"/>
      <c r="Q39" s="75"/>
      <c r="R39" s="40"/>
    </row>
    <row r="40" spans="2:22" x14ac:dyDescent="0.2">
      <c r="B40" s="23"/>
      <c r="D40" s="4"/>
      <c r="E40" s="4"/>
      <c r="F40" s="4"/>
      <c r="G40" s="4"/>
      <c r="H40" s="4"/>
      <c r="I40" s="4"/>
      <c r="J40" s="4"/>
      <c r="K40" s="75"/>
      <c r="L40" s="75"/>
      <c r="M40" s="75"/>
      <c r="N40" s="75"/>
      <c r="O40" s="75"/>
      <c r="P40" s="75"/>
      <c r="Q40" s="75"/>
      <c r="R40" s="4"/>
    </row>
    <row r="41" spans="2:22" x14ac:dyDescent="0.2">
      <c r="B41" s="42"/>
      <c r="D41" s="33"/>
      <c r="E41" s="33"/>
      <c r="F41" s="33"/>
      <c r="G41" s="33"/>
      <c r="H41" s="33"/>
      <c r="I41" s="33"/>
      <c r="J41" s="33"/>
      <c r="K41" s="75"/>
      <c r="L41" s="75"/>
      <c r="M41" s="75"/>
      <c r="N41" s="75"/>
      <c r="O41" s="75"/>
      <c r="P41" s="75"/>
      <c r="Q41" s="75"/>
      <c r="R41" s="33"/>
    </row>
    <row r="42" spans="2:22" x14ac:dyDescent="0.2">
      <c r="B42" s="19"/>
      <c r="D42" s="4"/>
      <c r="E42" s="40"/>
      <c r="F42" s="40"/>
      <c r="G42" s="40"/>
      <c r="H42" s="40"/>
      <c r="I42" s="40"/>
      <c r="J42" s="40"/>
      <c r="K42" s="75"/>
      <c r="L42" s="75"/>
      <c r="M42" s="75"/>
      <c r="N42" s="75"/>
      <c r="O42" s="75"/>
      <c r="P42" s="75"/>
      <c r="Q42" s="75"/>
      <c r="R42" s="40"/>
    </row>
    <row r="43" spans="2:22" x14ac:dyDescent="0.2">
      <c r="B43" s="19"/>
      <c r="D43" s="4"/>
      <c r="E43" s="4"/>
      <c r="F43" s="4"/>
      <c r="G43" s="4"/>
      <c r="H43" s="4"/>
      <c r="I43" s="4"/>
      <c r="J43" s="4"/>
      <c r="K43" s="75"/>
      <c r="L43" s="75"/>
      <c r="M43" s="75"/>
      <c r="N43" s="75"/>
      <c r="O43" s="75"/>
      <c r="P43" s="75"/>
      <c r="Q43" s="75"/>
      <c r="R43" s="4"/>
    </row>
    <row r="44" spans="2:22" x14ac:dyDescent="0.2">
      <c r="B44" s="42"/>
      <c r="D44" s="22"/>
      <c r="E44" s="22"/>
      <c r="F44" s="22"/>
      <c r="G44" s="55"/>
      <c r="H44" s="55"/>
      <c r="I44" s="55"/>
      <c r="J44" s="55"/>
      <c r="K44" s="75"/>
      <c r="L44" s="75"/>
      <c r="M44" s="75"/>
      <c r="N44" s="75"/>
      <c r="O44" s="75"/>
      <c r="P44" s="75"/>
      <c r="Q44" s="75"/>
      <c r="R44" s="56"/>
    </row>
    <row r="45" spans="2:22" x14ac:dyDescent="0.2">
      <c r="B45" s="19"/>
      <c r="D45" s="16"/>
      <c r="E45" s="22"/>
      <c r="F45" s="16"/>
      <c r="G45" s="40"/>
      <c r="H45" s="40"/>
      <c r="I45" s="40"/>
      <c r="J45" s="40"/>
      <c r="K45" s="75"/>
      <c r="L45" s="75"/>
      <c r="M45" s="75"/>
      <c r="N45" s="75"/>
      <c r="O45" s="75"/>
      <c r="P45" s="75"/>
      <c r="Q45" s="75"/>
      <c r="R45" s="40"/>
    </row>
    <row r="46" spans="2:22" x14ac:dyDescent="0.2">
      <c r="B46" s="19"/>
      <c r="D46" s="16"/>
      <c r="E46" s="22"/>
      <c r="F46" s="57"/>
      <c r="G46" s="40"/>
      <c r="H46" s="40"/>
      <c r="I46" s="40"/>
      <c r="J46" s="40"/>
      <c r="K46" s="75"/>
      <c r="L46" s="75"/>
      <c r="M46" s="75"/>
      <c r="N46" s="75"/>
      <c r="O46" s="75"/>
      <c r="P46" s="75"/>
      <c r="Q46" s="75"/>
      <c r="R46" s="58"/>
    </row>
    <row r="47" spans="2:22" x14ac:dyDescent="0.2">
      <c r="B47" s="19"/>
      <c r="D47" s="16"/>
      <c r="E47" s="22"/>
      <c r="F47" s="57"/>
      <c r="G47" s="40"/>
      <c r="H47" s="40"/>
      <c r="I47" s="40"/>
      <c r="J47" s="40"/>
      <c r="K47" s="75"/>
      <c r="L47" s="75"/>
      <c r="M47" s="75"/>
      <c r="N47" s="75"/>
      <c r="O47" s="75"/>
      <c r="P47" s="75"/>
      <c r="Q47" s="75"/>
      <c r="R47" s="58"/>
    </row>
    <row r="48" spans="2:22" x14ac:dyDescent="0.2">
      <c r="B48" s="19"/>
      <c r="D48" s="16"/>
      <c r="E48" s="22"/>
      <c r="F48" s="16"/>
      <c r="G48" s="59"/>
      <c r="H48" s="59"/>
      <c r="I48" s="59"/>
      <c r="J48" s="59"/>
      <c r="K48" s="75"/>
      <c r="L48" s="75"/>
      <c r="M48" s="75"/>
      <c r="N48" s="75"/>
      <c r="O48" s="75"/>
      <c r="P48" s="75"/>
      <c r="Q48" s="75"/>
      <c r="R48" s="60"/>
    </row>
    <row r="49" spans="2:18" x14ac:dyDescent="0.2">
      <c r="B49" s="19"/>
      <c r="G49" s="59"/>
      <c r="H49" s="59"/>
      <c r="I49" s="59"/>
      <c r="J49" s="59"/>
      <c r="K49" s="75"/>
      <c r="L49" s="75"/>
      <c r="M49" s="75"/>
      <c r="N49" s="75"/>
      <c r="O49" s="75"/>
      <c r="P49" s="75"/>
      <c r="Q49" s="75"/>
      <c r="R49" s="60"/>
    </row>
    <row r="50" spans="2:18" x14ac:dyDescent="0.2">
      <c r="B50" s="4"/>
      <c r="G50" s="4"/>
      <c r="H50" s="4"/>
      <c r="I50" s="4"/>
      <c r="J50" s="4"/>
      <c r="K50" s="75"/>
      <c r="L50" s="75"/>
      <c r="M50" s="75"/>
      <c r="N50" s="75"/>
      <c r="O50" s="75"/>
      <c r="P50" s="75"/>
      <c r="Q50" s="75"/>
      <c r="R50" s="4"/>
    </row>
    <row r="51" spans="2:18" x14ac:dyDescent="0.2">
      <c r="B51" s="4"/>
      <c r="D51" s="22"/>
      <c r="E51" s="22"/>
      <c r="F51" s="16"/>
      <c r="G51" s="4"/>
      <c r="H51" s="4"/>
      <c r="I51" s="4"/>
      <c r="J51" s="4"/>
      <c r="K51" s="75"/>
      <c r="L51" s="75"/>
      <c r="M51" s="75"/>
      <c r="N51" s="75"/>
      <c r="O51" s="75"/>
      <c r="P51" s="75"/>
      <c r="Q51" s="75"/>
      <c r="R51" s="4"/>
    </row>
    <row r="52" spans="2:18" x14ac:dyDescent="0.2">
      <c r="B52" s="4"/>
      <c r="D52" s="16"/>
      <c r="E52" s="22"/>
      <c r="F52" s="16"/>
      <c r="G52" s="4"/>
      <c r="H52" s="4"/>
      <c r="I52" s="4"/>
      <c r="J52" s="4"/>
      <c r="K52" s="4"/>
      <c r="L52" s="4"/>
      <c r="M52" s="4"/>
      <c r="N52" s="4"/>
      <c r="O52" s="4"/>
      <c r="P52" s="4"/>
      <c r="Q52" s="4"/>
      <c r="R52" s="4"/>
    </row>
    <row r="53" spans="2:18" x14ac:dyDescent="0.2">
      <c r="D53" s="16"/>
      <c r="E53" s="22"/>
      <c r="F53" s="16"/>
    </row>
    <row r="54" spans="2:18" x14ac:dyDescent="0.2">
      <c r="D54" s="16"/>
      <c r="E54" s="22"/>
      <c r="F54" s="22"/>
    </row>
    <row r="55" spans="2:18" x14ac:dyDescent="0.2">
      <c r="D55" s="16"/>
      <c r="E55" s="22"/>
      <c r="F55" s="22"/>
    </row>
    <row r="56" spans="2:18" x14ac:dyDescent="0.2">
      <c r="D56" s="22"/>
      <c r="E56" s="22"/>
      <c r="F56" s="22"/>
    </row>
    <row r="57" spans="2:18" x14ac:dyDescent="0.2">
      <c r="D57" s="22"/>
      <c r="E57" s="22"/>
      <c r="F57" s="22"/>
    </row>
  </sheetData>
  <mergeCells count="4">
    <mergeCell ref="T3:X3"/>
    <mergeCell ref="B3:B4"/>
    <mergeCell ref="R3:S3"/>
    <mergeCell ref="C3:Q3"/>
  </mergeCells>
  <phoneticPr fontId="3" type="noConversion"/>
  <pageMargins left="0.36" right="0.2" top="0.984251969" bottom="0.984251969" header="0.4921259845" footer="0.4921259845"/>
  <pageSetup paperSize="9" scale="8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O52"/>
  <sheetViews>
    <sheetView zoomScale="115" zoomScaleNormal="115" workbookViewId="0">
      <selection activeCell="N4" sqref="N4"/>
    </sheetView>
  </sheetViews>
  <sheetFormatPr baseColWidth="10" defaultRowHeight="11.25" x14ac:dyDescent="0.2"/>
  <cols>
    <col min="1" max="1" width="3.7109375" style="2" customWidth="1"/>
    <col min="2" max="2" width="55.28515625" style="2" customWidth="1"/>
    <col min="3" max="13" width="8.42578125" style="2" customWidth="1"/>
    <col min="14" max="15" width="7" style="2" customWidth="1"/>
    <col min="16" max="16384" width="11.42578125" style="2"/>
  </cols>
  <sheetData>
    <row r="1" spans="2:15" ht="15" customHeight="1" x14ac:dyDescent="0.2">
      <c r="B1" s="1" t="s">
        <v>216</v>
      </c>
    </row>
    <row r="2" spans="2:15" ht="15" customHeight="1" x14ac:dyDescent="0.2"/>
    <row r="3" spans="2:15" ht="61.5" customHeight="1" x14ac:dyDescent="0.2">
      <c r="B3" s="490"/>
      <c r="C3" s="475" t="s">
        <v>153</v>
      </c>
      <c r="D3" s="475"/>
      <c r="E3" s="475"/>
      <c r="F3" s="475"/>
      <c r="G3" s="475"/>
      <c r="H3" s="475"/>
      <c r="I3" s="475"/>
      <c r="J3" s="475"/>
      <c r="K3" s="475"/>
      <c r="L3" s="475"/>
      <c r="M3" s="476"/>
      <c r="N3" s="492" t="s">
        <v>240</v>
      </c>
      <c r="O3" s="492"/>
    </row>
    <row r="4" spans="2:15" s="1" customFormat="1" ht="22.5" x14ac:dyDescent="0.2">
      <c r="B4" s="491"/>
      <c r="C4" s="173" t="s">
        <v>8</v>
      </c>
      <c r="D4" s="173" t="s">
        <v>32</v>
      </c>
      <c r="E4" s="173" t="s">
        <v>48</v>
      </c>
      <c r="F4" s="173" t="s">
        <v>49</v>
      </c>
      <c r="G4" s="173" t="s">
        <v>68</v>
      </c>
      <c r="H4" s="173" t="s">
        <v>74</v>
      </c>
      <c r="I4" s="173" t="s">
        <v>80</v>
      </c>
      <c r="J4" s="173" t="s">
        <v>92</v>
      </c>
      <c r="K4" s="416" t="s">
        <v>113</v>
      </c>
      <c r="L4" s="426" t="s">
        <v>133</v>
      </c>
      <c r="M4" s="173" t="s">
        <v>152</v>
      </c>
      <c r="N4" s="249" t="s">
        <v>155</v>
      </c>
      <c r="O4" s="249" t="s">
        <v>154</v>
      </c>
    </row>
    <row r="5" spans="2:15" ht="15.75" customHeight="1" x14ac:dyDescent="0.2">
      <c r="B5" s="87" t="s">
        <v>176</v>
      </c>
      <c r="C5" s="167">
        <v>2656.3712840246321</v>
      </c>
      <c r="D5" s="167">
        <v>2638.5765325351663</v>
      </c>
      <c r="E5" s="167">
        <v>2636.2555377357344</v>
      </c>
      <c r="F5" s="167">
        <v>2681.0029448645478</v>
      </c>
      <c r="G5" s="167">
        <v>2543.5926172512554</v>
      </c>
      <c r="H5" s="167">
        <v>2597.6323167148012</v>
      </c>
      <c r="I5" s="167">
        <v>2538.2260799357446</v>
      </c>
      <c r="J5" s="167">
        <v>2465.8195608680389</v>
      </c>
      <c r="K5" s="417">
        <v>2529.4356352323871</v>
      </c>
      <c r="L5" s="427">
        <v>2311.5409999999997</v>
      </c>
      <c r="M5" s="167">
        <v>2305.5991152572342</v>
      </c>
      <c r="N5" s="203">
        <v>-2.3569754150283617</v>
      </c>
      <c r="O5" s="203">
        <v>-0.25705296781521891</v>
      </c>
    </row>
    <row r="6" spans="2:15" ht="15.75" customHeight="1" x14ac:dyDescent="0.2">
      <c r="B6" s="80" t="s">
        <v>145</v>
      </c>
      <c r="C6" s="252"/>
      <c r="D6" s="252"/>
      <c r="E6" s="252"/>
      <c r="F6" s="252"/>
      <c r="G6" s="253"/>
      <c r="H6" s="253"/>
      <c r="I6" s="253"/>
      <c r="J6" s="253"/>
      <c r="K6" s="435"/>
      <c r="L6" s="437"/>
      <c r="M6" s="178">
        <v>65.221414470586495</v>
      </c>
      <c r="N6" s="204" t="s">
        <v>10</v>
      </c>
      <c r="O6" s="204" t="s">
        <v>10</v>
      </c>
    </row>
    <row r="7" spans="2:15" ht="15.75" customHeight="1" x14ac:dyDescent="0.2">
      <c r="B7" s="81" t="s">
        <v>11</v>
      </c>
      <c r="C7" s="178">
        <v>993.63653376244611</v>
      </c>
      <c r="D7" s="178">
        <v>997.12456868675417</v>
      </c>
      <c r="E7" s="178">
        <v>973.1161391094895</v>
      </c>
      <c r="F7" s="178">
        <v>964.60702109263309</v>
      </c>
      <c r="G7" s="178">
        <v>962.70574998009033</v>
      </c>
      <c r="H7" s="178">
        <v>973.27611432343406</v>
      </c>
      <c r="I7" s="178">
        <v>960.08797912161253</v>
      </c>
      <c r="J7" s="178">
        <v>893.47138374905046</v>
      </c>
      <c r="K7" s="418">
        <v>981.17957220953053</v>
      </c>
      <c r="L7" s="428">
        <v>876.53800000000001</v>
      </c>
      <c r="M7" s="178">
        <v>816.93213380580505</v>
      </c>
      <c r="N7" s="204">
        <v>-3.4416173348912005</v>
      </c>
      <c r="O7" s="204">
        <v>-6.8001462793620959</v>
      </c>
    </row>
    <row r="8" spans="2:15" ht="23.25" customHeight="1" x14ac:dyDescent="0.2">
      <c r="B8" s="81" t="s">
        <v>127</v>
      </c>
      <c r="C8" s="178">
        <v>610.24900000000002</v>
      </c>
      <c r="D8" s="178">
        <v>620.39099999999996</v>
      </c>
      <c r="E8" s="178">
        <v>610.63400000000001</v>
      </c>
      <c r="F8" s="178">
        <v>607.01400000000001</v>
      </c>
      <c r="G8" s="178">
        <v>479.65899999999999</v>
      </c>
      <c r="H8" s="178">
        <v>537.36099999999999</v>
      </c>
      <c r="I8" s="178">
        <v>522.16800000000001</v>
      </c>
      <c r="J8" s="178">
        <v>507.28300000000002</v>
      </c>
      <c r="K8" s="418">
        <v>483.83199999999999</v>
      </c>
      <c r="L8" s="428">
        <v>452.91699999999997</v>
      </c>
      <c r="M8" s="178">
        <v>432.8</v>
      </c>
      <c r="N8" s="204">
        <v>-4.2355713937109352</v>
      </c>
      <c r="O8" s="204">
        <v>-4.4416526648370365</v>
      </c>
    </row>
    <row r="9" spans="2:15" ht="15.75" customHeight="1" x14ac:dyDescent="0.2">
      <c r="B9" s="81" t="s">
        <v>0</v>
      </c>
      <c r="C9" s="178">
        <v>56.042999999999999</v>
      </c>
      <c r="D9" s="178">
        <v>57.82</v>
      </c>
      <c r="E9" s="178">
        <v>56.957999999999998</v>
      </c>
      <c r="F9" s="178">
        <v>62.805999999999997</v>
      </c>
      <c r="G9" s="178">
        <v>61.755000000000003</v>
      </c>
      <c r="H9" s="178">
        <v>57.61</v>
      </c>
      <c r="I9" s="178">
        <v>56.518000000000001</v>
      </c>
      <c r="J9" s="178">
        <v>54.031999999999996</v>
      </c>
      <c r="K9" s="418">
        <v>52.92</v>
      </c>
      <c r="L9" s="428">
        <v>45.61</v>
      </c>
      <c r="M9" s="178">
        <v>44.54</v>
      </c>
      <c r="N9" s="204">
        <v>-5.0159972225171323</v>
      </c>
      <c r="O9" s="204">
        <v>-2.3459767594825709</v>
      </c>
    </row>
    <row r="10" spans="2:15" ht="15.75" customHeight="1" x14ac:dyDescent="0.2">
      <c r="B10" s="82" t="s">
        <v>172</v>
      </c>
      <c r="C10" s="178">
        <v>0</v>
      </c>
      <c r="D10" s="178">
        <v>3.0369999999999999</v>
      </c>
      <c r="E10" s="178">
        <v>0.93899999999999995</v>
      </c>
      <c r="F10" s="178">
        <v>6.0960000000000001</v>
      </c>
      <c r="G10" s="178">
        <v>5.77</v>
      </c>
      <c r="H10" s="178">
        <v>5.4889999999999999</v>
      </c>
      <c r="I10" s="178">
        <v>5.3849999999999998</v>
      </c>
      <c r="J10" s="178">
        <v>6.0950000000000006</v>
      </c>
      <c r="K10" s="418">
        <v>1.708</v>
      </c>
      <c r="L10" s="428">
        <v>1.609</v>
      </c>
      <c r="M10" s="178">
        <v>1.329</v>
      </c>
      <c r="N10" s="204">
        <v>-24.698027926293509</v>
      </c>
      <c r="O10" s="204">
        <v>-17.40211311373524</v>
      </c>
    </row>
    <row r="11" spans="2:15" ht="15.75" customHeight="1" x14ac:dyDescent="0.2">
      <c r="B11" s="83" t="s">
        <v>150</v>
      </c>
      <c r="C11" s="182">
        <v>996.44275026218634</v>
      </c>
      <c r="D11" s="182">
        <v>960.20396384841195</v>
      </c>
      <c r="E11" s="182">
        <v>994.60839862624471</v>
      </c>
      <c r="F11" s="182">
        <v>1040.4799237719144</v>
      </c>
      <c r="G11" s="183">
        <v>1033.7028672711651</v>
      </c>
      <c r="H11" s="183">
        <v>1023.8962023913672</v>
      </c>
      <c r="I11" s="183">
        <v>994.06710081413189</v>
      </c>
      <c r="J11" s="183">
        <v>1004.9381771189884</v>
      </c>
      <c r="K11" s="420">
        <v>1009.7960630228561</v>
      </c>
      <c r="L11" s="429">
        <v>934.86699999999996</v>
      </c>
      <c r="M11" s="183">
        <v>944.77656698084297</v>
      </c>
      <c r="N11" s="205">
        <v>-1.5955731496974268</v>
      </c>
      <c r="O11" s="205">
        <v>1.0599975163144038</v>
      </c>
    </row>
    <row r="12" spans="2:15" ht="15.75" customHeight="1" x14ac:dyDescent="0.2">
      <c r="B12" s="82" t="s">
        <v>25</v>
      </c>
      <c r="C12" s="180">
        <v>789.12943843466348</v>
      </c>
      <c r="D12" s="180">
        <v>758.60647120636804</v>
      </c>
      <c r="E12" s="180">
        <v>784.25411233565706</v>
      </c>
      <c r="F12" s="180">
        <v>834.06279331096414</v>
      </c>
      <c r="G12" s="180">
        <v>830.72428372820616</v>
      </c>
      <c r="H12" s="180">
        <v>817.55682915675959</v>
      </c>
      <c r="I12" s="180">
        <v>796.5589394458226</v>
      </c>
      <c r="J12" s="180">
        <v>818.54891620350372</v>
      </c>
      <c r="K12" s="419">
        <v>800.47718133059232</v>
      </c>
      <c r="L12" s="430">
        <v>759.37599999999998</v>
      </c>
      <c r="M12" s="180">
        <v>772.28656698084296</v>
      </c>
      <c r="N12" s="204">
        <v>-1.1328292995457567</v>
      </c>
      <c r="O12" s="204">
        <v>1.7001547297837982</v>
      </c>
    </row>
    <row r="13" spans="2:15" ht="15.75" customHeight="1" x14ac:dyDescent="0.2">
      <c r="B13" s="82" t="s">
        <v>178</v>
      </c>
      <c r="C13" s="180">
        <v>207.31331182752282</v>
      </c>
      <c r="D13" s="180">
        <v>201.59749264204393</v>
      </c>
      <c r="E13" s="180">
        <v>210.35428629058759</v>
      </c>
      <c r="F13" s="180">
        <v>206.41713046095023</v>
      </c>
      <c r="G13" s="180">
        <v>202.97858354295894</v>
      </c>
      <c r="H13" s="180">
        <v>206.33937323460756</v>
      </c>
      <c r="I13" s="180">
        <v>197.50816136830932</v>
      </c>
      <c r="J13" s="180">
        <v>186.38926091548464</v>
      </c>
      <c r="K13" s="419">
        <v>209.31888169226369</v>
      </c>
      <c r="L13" s="430">
        <v>175.49100000000001</v>
      </c>
      <c r="M13" s="180">
        <v>172.49</v>
      </c>
      <c r="N13" s="204">
        <v>-3.5202069939123559</v>
      </c>
      <c r="O13" s="204">
        <v>-1.7100592053153729</v>
      </c>
    </row>
    <row r="14" spans="2:15" ht="15.75" customHeight="1" x14ac:dyDescent="0.2">
      <c r="B14" s="87" t="s">
        <v>177</v>
      </c>
      <c r="C14" s="176">
        <v>2834.4314573515326</v>
      </c>
      <c r="D14" s="176">
        <v>2467.5618873261146</v>
      </c>
      <c r="E14" s="176">
        <v>2908.7330071394249</v>
      </c>
      <c r="F14" s="176">
        <v>2976.252936130365</v>
      </c>
      <c r="G14" s="167">
        <v>3189.013283786594</v>
      </c>
      <c r="H14" s="167">
        <v>3328.9284431555429</v>
      </c>
      <c r="I14" s="167">
        <v>3430.7640900391871</v>
      </c>
      <c r="J14" s="167">
        <v>3579.4610058746189</v>
      </c>
      <c r="K14" s="417">
        <v>3776.9469755314572</v>
      </c>
      <c r="L14" s="427">
        <v>3681.7329999999997</v>
      </c>
      <c r="M14" s="167">
        <v>3703.0209906947157</v>
      </c>
      <c r="N14" s="203">
        <v>2.1528159207744313</v>
      </c>
      <c r="O14" s="203">
        <v>0.57820571710973656</v>
      </c>
    </row>
    <row r="15" spans="2:15" ht="15.75" customHeight="1" x14ac:dyDescent="0.2">
      <c r="B15" s="349" t="s">
        <v>146</v>
      </c>
      <c r="C15" s="183">
        <v>2834.4314573515326</v>
      </c>
      <c r="D15" s="183">
        <v>2467.5618873261146</v>
      </c>
      <c r="E15" s="183">
        <v>2908.7330071394249</v>
      </c>
      <c r="F15" s="183">
        <v>2976.252936130365</v>
      </c>
      <c r="G15" s="183">
        <v>3189.013283786594</v>
      </c>
      <c r="H15" s="183">
        <v>3328.9284431555429</v>
      </c>
      <c r="I15" s="183">
        <v>3430.7640900391871</v>
      </c>
      <c r="J15" s="183">
        <v>3579.4610058746189</v>
      </c>
      <c r="K15" s="420">
        <v>3776.9469755314572</v>
      </c>
      <c r="L15" s="429">
        <v>3681.7329999999997</v>
      </c>
      <c r="M15" s="183">
        <v>3703.0209906947157</v>
      </c>
      <c r="N15" s="205">
        <v>2.1528159207744313</v>
      </c>
      <c r="O15" s="205">
        <v>0.57820571710973656</v>
      </c>
    </row>
    <row r="16" spans="2:15" ht="15.75" customHeight="1" x14ac:dyDescent="0.2">
      <c r="B16" s="82" t="s">
        <v>179</v>
      </c>
      <c r="C16" s="251"/>
      <c r="D16" s="251"/>
      <c r="E16" s="251"/>
      <c r="F16" s="251"/>
      <c r="G16" s="251"/>
      <c r="H16" s="251"/>
      <c r="I16" s="251"/>
      <c r="J16" s="251"/>
      <c r="K16" s="436"/>
      <c r="L16" s="438"/>
      <c r="M16" s="180">
        <v>159.065000317488</v>
      </c>
      <c r="N16" s="204" t="s">
        <v>10</v>
      </c>
      <c r="O16" s="204" t="s">
        <v>10</v>
      </c>
    </row>
    <row r="17" spans="2:15" ht="15.75" customHeight="1" x14ac:dyDescent="0.2">
      <c r="B17" s="82" t="s">
        <v>180</v>
      </c>
      <c r="C17" s="251"/>
      <c r="D17" s="251"/>
      <c r="E17" s="251"/>
      <c r="F17" s="251"/>
      <c r="G17" s="251"/>
      <c r="H17" s="251"/>
      <c r="I17" s="251"/>
      <c r="J17" s="251"/>
      <c r="K17" s="436"/>
      <c r="L17" s="438"/>
      <c r="M17" s="180">
        <v>0</v>
      </c>
      <c r="N17" s="204" t="s">
        <v>10</v>
      </c>
      <c r="O17" s="204" t="s">
        <v>10</v>
      </c>
    </row>
    <row r="18" spans="2:15" ht="15.75" customHeight="1" x14ac:dyDescent="0.2">
      <c r="B18" s="82" t="s">
        <v>173</v>
      </c>
      <c r="C18" s="187">
        <v>338.73015982177048</v>
      </c>
      <c r="D18" s="187">
        <v>452.49949491643724</v>
      </c>
      <c r="E18" s="187">
        <v>696.77195465813475</v>
      </c>
      <c r="F18" s="187">
        <v>792.38510261180988</v>
      </c>
      <c r="G18" s="187">
        <v>989.95633180425875</v>
      </c>
      <c r="H18" s="187">
        <v>1046.4268899642016</v>
      </c>
      <c r="I18" s="187">
        <v>1095.5709999999999</v>
      </c>
      <c r="J18" s="187">
        <v>1145.43</v>
      </c>
      <c r="K18" s="422">
        <v>1402.7384376996447</v>
      </c>
      <c r="L18" s="430">
        <v>1253.4469999999999</v>
      </c>
      <c r="M18" s="180">
        <v>1169.818</v>
      </c>
      <c r="N18" s="204"/>
      <c r="O18" s="204"/>
    </row>
    <row r="19" spans="2:15" ht="15.75" customHeight="1" x14ac:dyDescent="0.2">
      <c r="B19" s="82" t="s">
        <v>181</v>
      </c>
      <c r="C19" s="187">
        <v>40.366344090885569</v>
      </c>
      <c r="D19" s="187">
        <v>20.766365834875536</v>
      </c>
      <c r="E19" s="187">
        <v>45.298274669792704</v>
      </c>
      <c r="F19" s="187">
        <v>76.837333967316624</v>
      </c>
      <c r="G19" s="187">
        <v>90.286201654141024</v>
      </c>
      <c r="H19" s="187">
        <v>147.6210841382663</v>
      </c>
      <c r="I19" s="187">
        <v>101.79571945206918</v>
      </c>
      <c r="J19" s="187">
        <v>102.10040487461917</v>
      </c>
      <c r="K19" s="422">
        <v>93.025142970261243</v>
      </c>
      <c r="L19" s="430">
        <v>66.596000000000004</v>
      </c>
      <c r="M19" s="180">
        <v>68.555000000000007</v>
      </c>
      <c r="N19" s="204">
        <v>-14.221558970847104</v>
      </c>
      <c r="O19" s="204">
        <v>2.941618115202127</v>
      </c>
    </row>
    <row r="20" spans="2:15" ht="15.75" customHeight="1" x14ac:dyDescent="0.2">
      <c r="B20" s="82" t="s">
        <v>182</v>
      </c>
      <c r="C20" s="187">
        <v>2329.2642448325164</v>
      </c>
      <c r="D20" s="187">
        <v>1888.0524076008028</v>
      </c>
      <c r="E20" s="187">
        <v>2033.5579440883132</v>
      </c>
      <c r="F20" s="187">
        <v>1997.1815840177987</v>
      </c>
      <c r="G20" s="187">
        <v>2017.916848982786</v>
      </c>
      <c r="H20" s="187">
        <v>2040.5872041244511</v>
      </c>
      <c r="I20" s="187">
        <v>2173.9853705871183</v>
      </c>
      <c r="J20" s="187">
        <v>2292.7776009999998</v>
      </c>
      <c r="K20" s="422">
        <v>2196.3883948615512</v>
      </c>
      <c r="L20" s="430">
        <v>2278.12</v>
      </c>
      <c r="M20" s="180">
        <v>2268.7553581074499</v>
      </c>
      <c r="N20" s="204">
        <v>2.1425043600103111</v>
      </c>
      <c r="O20" s="204">
        <v>-0.41106885908336332</v>
      </c>
    </row>
    <row r="21" spans="2:15" ht="15.75" customHeight="1" x14ac:dyDescent="0.2">
      <c r="B21" s="226" t="s">
        <v>171</v>
      </c>
      <c r="C21" s="180">
        <v>126.07070860636051</v>
      </c>
      <c r="D21" s="180">
        <v>106.24361897399912</v>
      </c>
      <c r="E21" s="180">
        <v>133.10483372318424</v>
      </c>
      <c r="F21" s="180">
        <v>109.84891553344025</v>
      </c>
      <c r="G21" s="180">
        <v>90.853901345408332</v>
      </c>
      <c r="H21" s="180">
        <v>94.293264928624168</v>
      </c>
      <c r="I21" s="180">
        <v>59.411999999999992</v>
      </c>
      <c r="J21" s="180">
        <v>39.152999999999999</v>
      </c>
      <c r="K21" s="419">
        <v>84.795000000000002</v>
      </c>
      <c r="L21" s="430">
        <v>83.57</v>
      </c>
      <c r="M21" s="180">
        <v>36.827632269777297</v>
      </c>
      <c r="N21" s="206">
        <v>-17.141202759469131</v>
      </c>
      <c r="O21" s="206">
        <v>-55.931994412136767</v>
      </c>
    </row>
    <row r="22" spans="2:15" ht="15.75" customHeight="1" x14ac:dyDescent="0.2">
      <c r="B22" s="83" t="s">
        <v>147</v>
      </c>
      <c r="C22" s="182" t="s">
        <v>3</v>
      </c>
      <c r="D22" s="182" t="s">
        <v>3</v>
      </c>
      <c r="E22" s="182" t="s">
        <v>3</v>
      </c>
      <c r="F22" s="182" t="s">
        <v>3</v>
      </c>
      <c r="G22" s="182" t="s">
        <v>3</v>
      </c>
      <c r="H22" s="182" t="s">
        <v>3</v>
      </c>
      <c r="I22" s="182" t="s">
        <v>3</v>
      </c>
      <c r="J22" s="182" t="s">
        <v>3</v>
      </c>
      <c r="K22" s="423" t="s">
        <v>3</v>
      </c>
      <c r="L22" s="432" t="s">
        <v>3</v>
      </c>
      <c r="M22" s="182" t="s">
        <v>3</v>
      </c>
      <c r="N22" s="250" t="s">
        <v>3</v>
      </c>
      <c r="O22" s="250" t="s">
        <v>3</v>
      </c>
    </row>
    <row r="23" spans="2:15" ht="15.75" customHeight="1" x14ac:dyDescent="0.2">
      <c r="B23" s="82" t="s">
        <v>183</v>
      </c>
      <c r="C23" s="185" t="s">
        <v>3</v>
      </c>
      <c r="D23" s="185" t="s">
        <v>3</v>
      </c>
      <c r="E23" s="185" t="s">
        <v>3</v>
      </c>
      <c r="F23" s="185" t="s">
        <v>3</v>
      </c>
      <c r="G23" s="186" t="s">
        <v>3</v>
      </c>
      <c r="H23" s="186" t="s">
        <v>3</v>
      </c>
      <c r="I23" s="186" t="s">
        <v>3</v>
      </c>
      <c r="J23" s="186" t="s">
        <v>3</v>
      </c>
      <c r="K23" s="424" t="s">
        <v>3</v>
      </c>
      <c r="L23" s="433" t="s">
        <v>3</v>
      </c>
      <c r="M23" s="186" t="s">
        <v>3</v>
      </c>
      <c r="N23" s="186" t="s">
        <v>3</v>
      </c>
      <c r="O23" s="186" t="s">
        <v>3</v>
      </c>
    </row>
    <row r="24" spans="2:15" ht="15.75" customHeight="1" x14ac:dyDescent="0.2">
      <c r="B24" s="85" t="s">
        <v>175</v>
      </c>
      <c r="C24" s="176">
        <v>5490.8027413761647</v>
      </c>
      <c r="D24" s="176">
        <v>5106.1384198612814</v>
      </c>
      <c r="E24" s="176">
        <v>5544.9885448751593</v>
      </c>
      <c r="F24" s="176">
        <v>5657.2558809949132</v>
      </c>
      <c r="G24" s="176">
        <v>5732.6059010378494</v>
      </c>
      <c r="H24" s="176">
        <v>5926.5607598703446</v>
      </c>
      <c r="I24" s="176">
        <v>5968.9901699749316</v>
      </c>
      <c r="J24" s="176">
        <v>6045.2805667426583</v>
      </c>
      <c r="K24" s="425">
        <v>6306.3826107638442</v>
      </c>
      <c r="L24" s="434">
        <v>5993.2739999999994</v>
      </c>
      <c r="M24" s="176">
        <v>6008.6201059519499</v>
      </c>
      <c r="N24" s="203">
        <v>0.27539954552942003</v>
      </c>
      <c r="O24" s="203">
        <v>0.25605547071518853</v>
      </c>
    </row>
    <row r="25" spans="2:15" x14ac:dyDescent="0.2">
      <c r="B25" s="14"/>
      <c r="C25" s="14"/>
      <c r="D25" s="14"/>
      <c r="E25" s="14"/>
      <c r="F25" s="14"/>
      <c r="G25" s="14"/>
      <c r="H25" s="14"/>
      <c r="I25" s="14"/>
      <c r="J25" s="14"/>
      <c r="K25" s="14"/>
      <c r="L25" s="14"/>
      <c r="M25" s="14"/>
      <c r="N25" s="14"/>
      <c r="O25" s="14"/>
    </row>
    <row r="28" spans="2:15" x14ac:dyDescent="0.2">
      <c r="N28" s="22"/>
      <c r="O28" s="22"/>
    </row>
    <row r="30" spans="2:15" x14ac:dyDescent="0.2">
      <c r="N30" s="22"/>
      <c r="O30" s="22"/>
    </row>
    <row r="31" spans="2:15" x14ac:dyDescent="0.2">
      <c r="N31" s="52"/>
    </row>
    <row r="33" spans="2:14" x14ac:dyDescent="0.2">
      <c r="B33" s="4"/>
      <c r="C33" s="16"/>
      <c r="D33" s="16"/>
      <c r="E33" s="16"/>
      <c r="F33" s="16"/>
      <c r="G33" s="16"/>
      <c r="H33" s="16"/>
      <c r="I33" s="16"/>
      <c r="J33" s="16"/>
      <c r="K33" s="16"/>
      <c r="L33" s="16"/>
      <c r="M33" s="16"/>
      <c r="N33" s="4"/>
    </row>
    <row r="34" spans="2:14" x14ac:dyDescent="0.2">
      <c r="B34" s="4"/>
      <c r="C34" s="75"/>
      <c r="D34" s="75"/>
      <c r="E34" s="75"/>
      <c r="F34" s="75"/>
      <c r="G34" s="75"/>
      <c r="H34" s="75"/>
      <c r="I34" s="75"/>
      <c r="J34" s="75"/>
      <c r="K34" s="75"/>
      <c r="L34" s="75"/>
      <c r="M34" s="75"/>
      <c r="N34" s="15"/>
    </row>
    <row r="35" spans="2:14" x14ac:dyDescent="0.2">
      <c r="B35" s="23"/>
      <c r="C35" s="54"/>
      <c r="D35" s="54"/>
      <c r="E35" s="30"/>
      <c r="F35" s="30"/>
      <c r="G35" s="75"/>
      <c r="H35" s="75"/>
      <c r="I35" s="75"/>
      <c r="J35" s="75"/>
      <c r="K35" s="75"/>
      <c r="L35" s="75"/>
      <c r="M35" s="75"/>
      <c r="N35" s="30"/>
    </row>
    <row r="36" spans="2:14" ht="12.75" x14ac:dyDescent="0.2">
      <c r="B36" s="19"/>
      <c r="C36" s="76"/>
      <c r="D36" s="76"/>
      <c r="E36" s="76"/>
      <c r="F36" s="76"/>
      <c r="G36" s="76"/>
      <c r="H36" s="76"/>
      <c r="I36" s="76"/>
      <c r="J36" s="76"/>
      <c r="K36" s="76"/>
      <c r="L36" s="76"/>
      <c r="M36" s="76"/>
      <c r="N36" s="33"/>
    </row>
    <row r="37" spans="2:14" x14ac:dyDescent="0.2">
      <c r="B37" s="19"/>
      <c r="C37" s="33"/>
      <c r="D37" s="33"/>
      <c r="E37" s="33"/>
      <c r="F37" s="33"/>
      <c r="G37" s="33"/>
      <c r="H37" s="33"/>
      <c r="I37" s="33"/>
      <c r="J37" s="33"/>
      <c r="K37" s="33"/>
      <c r="L37" s="33"/>
      <c r="M37" s="33"/>
      <c r="N37" s="33"/>
    </row>
    <row r="38" spans="2:14" x14ac:dyDescent="0.2">
      <c r="B38" s="19"/>
      <c r="C38" s="33"/>
      <c r="D38" s="54"/>
      <c r="E38" s="30"/>
      <c r="F38" s="30"/>
      <c r="G38" s="75"/>
      <c r="H38" s="75"/>
      <c r="I38" s="75"/>
      <c r="J38" s="75"/>
      <c r="K38" s="75"/>
      <c r="L38" s="75"/>
      <c r="M38" s="75"/>
      <c r="N38" s="33"/>
    </row>
    <row r="39" spans="2:14" x14ac:dyDescent="0.2">
      <c r="B39" s="19"/>
      <c r="C39" s="40"/>
      <c r="D39" s="40"/>
      <c r="E39" s="40"/>
      <c r="F39" s="40"/>
      <c r="G39" s="75"/>
      <c r="H39" s="75"/>
      <c r="I39" s="75"/>
      <c r="J39" s="75"/>
      <c r="K39" s="75"/>
      <c r="L39" s="75"/>
      <c r="M39" s="75"/>
      <c r="N39" s="40"/>
    </row>
    <row r="40" spans="2:14" x14ac:dyDescent="0.2">
      <c r="B40" s="23"/>
      <c r="C40" s="4"/>
      <c r="D40" s="4"/>
      <c r="E40" s="4"/>
      <c r="F40" s="4"/>
      <c r="G40" s="75"/>
      <c r="H40" s="75"/>
      <c r="I40" s="75"/>
      <c r="J40" s="75"/>
      <c r="K40" s="75"/>
      <c r="L40" s="75"/>
      <c r="M40" s="75"/>
      <c r="N40" s="4"/>
    </row>
    <row r="41" spans="2:14" x14ac:dyDescent="0.2">
      <c r="B41" s="42"/>
      <c r="C41" s="33"/>
      <c r="D41" s="33"/>
      <c r="E41" s="33"/>
      <c r="F41" s="33"/>
      <c r="G41" s="75"/>
      <c r="H41" s="75"/>
      <c r="I41" s="75"/>
      <c r="J41" s="75"/>
      <c r="K41" s="75"/>
      <c r="L41" s="75"/>
      <c r="M41" s="75"/>
      <c r="N41" s="33"/>
    </row>
    <row r="42" spans="2:14" x14ac:dyDescent="0.2">
      <c r="B42" s="19"/>
      <c r="C42" s="40"/>
      <c r="D42" s="40"/>
      <c r="E42" s="40"/>
      <c r="F42" s="40"/>
      <c r="G42" s="75"/>
      <c r="H42" s="75"/>
      <c r="I42" s="75"/>
      <c r="J42" s="75"/>
      <c r="K42" s="75"/>
      <c r="L42" s="75"/>
      <c r="M42" s="75"/>
      <c r="N42" s="40"/>
    </row>
    <row r="43" spans="2:14" x14ac:dyDescent="0.2">
      <c r="B43" s="19"/>
      <c r="C43" s="4"/>
      <c r="D43" s="4"/>
      <c r="E43" s="4"/>
      <c r="F43" s="4"/>
      <c r="G43" s="75"/>
      <c r="H43" s="75"/>
      <c r="I43" s="75"/>
      <c r="J43" s="75"/>
      <c r="K43" s="75"/>
      <c r="L43" s="75"/>
      <c r="M43" s="75"/>
      <c r="N43" s="4"/>
    </row>
    <row r="44" spans="2:14" x14ac:dyDescent="0.2">
      <c r="B44" s="42"/>
      <c r="C44" s="55"/>
      <c r="D44" s="55"/>
      <c r="E44" s="55"/>
      <c r="F44" s="55"/>
      <c r="G44" s="75"/>
      <c r="H44" s="75"/>
      <c r="I44" s="75"/>
      <c r="J44" s="75"/>
      <c r="K44" s="75"/>
      <c r="L44" s="75"/>
      <c r="M44" s="75"/>
      <c r="N44" s="56"/>
    </row>
    <row r="45" spans="2:14" x14ac:dyDescent="0.2">
      <c r="B45" s="19"/>
      <c r="C45" s="40"/>
      <c r="D45" s="40"/>
      <c r="E45" s="40"/>
      <c r="F45" s="40"/>
      <c r="G45" s="75"/>
      <c r="H45" s="75"/>
      <c r="I45" s="75"/>
      <c r="J45" s="75"/>
      <c r="K45" s="75"/>
      <c r="L45" s="75"/>
      <c r="M45" s="75"/>
      <c r="N45" s="40"/>
    </row>
    <row r="46" spans="2:14" x14ac:dyDescent="0.2">
      <c r="B46" s="19"/>
      <c r="C46" s="40"/>
      <c r="D46" s="40"/>
      <c r="E46" s="40"/>
      <c r="F46" s="40"/>
      <c r="G46" s="75"/>
      <c r="H46" s="75"/>
      <c r="I46" s="75"/>
      <c r="J46" s="75"/>
      <c r="K46" s="75"/>
      <c r="L46" s="75"/>
      <c r="M46" s="75"/>
      <c r="N46" s="58"/>
    </row>
    <row r="47" spans="2:14" x14ac:dyDescent="0.2">
      <c r="B47" s="19"/>
      <c r="C47" s="40"/>
      <c r="D47" s="40"/>
      <c r="E47" s="40"/>
      <c r="F47" s="40"/>
      <c r="G47" s="75"/>
      <c r="H47" s="75"/>
      <c r="I47" s="75"/>
      <c r="J47" s="75"/>
      <c r="K47" s="75"/>
      <c r="L47" s="75"/>
      <c r="M47" s="75"/>
      <c r="N47" s="58"/>
    </row>
    <row r="48" spans="2:14" x14ac:dyDescent="0.2">
      <c r="B48" s="19"/>
      <c r="C48" s="59"/>
      <c r="D48" s="59"/>
      <c r="E48" s="59"/>
      <c r="F48" s="59"/>
      <c r="G48" s="75"/>
      <c r="H48" s="75"/>
      <c r="I48" s="75"/>
      <c r="J48" s="75"/>
      <c r="K48" s="75"/>
      <c r="L48" s="75"/>
      <c r="M48" s="75"/>
      <c r="N48" s="60"/>
    </row>
    <row r="49" spans="2:14" x14ac:dyDescent="0.2">
      <c r="B49" s="19"/>
      <c r="C49" s="59"/>
      <c r="D49" s="59"/>
      <c r="E49" s="59"/>
      <c r="F49" s="59"/>
      <c r="G49" s="75"/>
      <c r="H49" s="75"/>
      <c r="I49" s="75"/>
      <c r="J49" s="75"/>
      <c r="K49" s="75"/>
      <c r="L49" s="75"/>
      <c r="M49" s="75"/>
      <c r="N49" s="60"/>
    </row>
    <row r="50" spans="2:14" x14ac:dyDescent="0.2">
      <c r="B50" s="4"/>
      <c r="C50" s="4"/>
      <c r="D50" s="4"/>
      <c r="E50" s="4"/>
      <c r="F50" s="4"/>
      <c r="G50" s="75"/>
      <c r="H50" s="75"/>
      <c r="I50" s="75"/>
      <c r="J50" s="75"/>
      <c r="K50" s="75"/>
      <c r="L50" s="75"/>
      <c r="M50" s="75"/>
      <c r="N50" s="4"/>
    </row>
    <row r="51" spans="2:14" x14ac:dyDescent="0.2">
      <c r="B51" s="4"/>
      <c r="C51" s="4"/>
      <c r="D51" s="4"/>
      <c r="E51" s="4"/>
      <c r="F51" s="4"/>
      <c r="G51" s="75"/>
      <c r="H51" s="75"/>
      <c r="I51" s="75"/>
      <c r="J51" s="75"/>
      <c r="K51" s="75"/>
      <c r="L51" s="75"/>
      <c r="M51" s="75"/>
      <c r="N51" s="4"/>
    </row>
    <row r="52" spans="2:14" x14ac:dyDescent="0.2">
      <c r="B52" s="4"/>
      <c r="C52" s="4"/>
      <c r="D52" s="4"/>
      <c r="E52" s="4"/>
      <c r="F52" s="4"/>
      <c r="G52" s="4"/>
      <c r="H52" s="4"/>
      <c r="I52" s="4"/>
      <c r="J52" s="4"/>
      <c r="K52" s="4"/>
      <c r="L52" s="4"/>
      <c r="M52" s="4"/>
      <c r="N52" s="4"/>
    </row>
  </sheetData>
  <mergeCells count="3">
    <mergeCell ref="B3:B4"/>
    <mergeCell ref="C3:M3"/>
    <mergeCell ref="N3:O3"/>
  </mergeCells>
  <pageMargins left="0.36" right="0.2" top="0.984251969" bottom="0.984251969" header="0.4921259845" footer="0.4921259845"/>
  <pageSetup paperSize="9"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J39"/>
  <sheetViews>
    <sheetView zoomScale="115" zoomScaleNormal="115" workbookViewId="0">
      <selection activeCell="I10" sqref="I10"/>
    </sheetView>
  </sheetViews>
  <sheetFormatPr baseColWidth="10" defaultRowHeight="11.25" x14ac:dyDescent="0.2"/>
  <cols>
    <col min="1" max="1" width="3.7109375" style="2" customWidth="1"/>
    <col min="2" max="2" width="6.140625" style="2" customWidth="1"/>
    <col min="3" max="3" width="26.28515625" style="2" customWidth="1"/>
    <col min="4" max="4" width="15.140625" style="2" customWidth="1"/>
    <col min="5" max="5" width="14.42578125" style="2" customWidth="1"/>
    <col min="6" max="6" width="14.5703125" style="2" customWidth="1"/>
    <col min="7" max="7" width="13.42578125" style="2" customWidth="1"/>
    <col min="8" max="8" width="16.28515625" style="2" customWidth="1"/>
    <col min="9" max="16384" width="11.42578125" style="2"/>
  </cols>
  <sheetData>
    <row r="1" spans="2:10" ht="26.25" customHeight="1" x14ac:dyDescent="0.2">
      <c r="B1" s="495" t="s">
        <v>219</v>
      </c>
      <c r="C1" s="495"/>
      <c r="D1" s="495"/>
      <c r="E1" s="495"/>
      <c r="F1" s="495"/>
      <c r="G1" s="495"/>
      <c r="H1" s="495"/>
      <c r="I1" s="14"/>
      <c r="J1" s="14"/>
    </row>
    <row r="2" spans="2:10" ht="16.5" customHeight="1" x14ac:dyDescent="0.2">
      <c r="H2" s="24" t="s">
        <v>52</v>
      </c>
    </row>
    <row r="3" spans="2:10" s="1" customFormat="1" ht="15" customHeight="1" x14ac:dyDescent="0.2">
      <c r="B3" s="99"/>
      <c r="C3" s="99"/>
      <c r="D3" s="97" t="s">
        <v>36</v>
      </c>
      <c r="E3" s="97" t="s">
        <v>41</v>
      </c>
      <c r="F3" s="97" t="s">
        <v>42</v>
      </c>
      <c r="G3" s="97" t="s">
        <v>43</v>
      </c>
      <c r="H3" s="97" t="s">
        <v>12</v>
      </c>
    </row>
    <row r="4" spans="2:10" ht="15" customHeight="1" x14ac:dyDescent="0.2">
      <c r="B4" s="98"/>
      <c r="C4" s="463" t="s">
        <v>13</v>
      </c>
      <c r="D4" s="464">
        <v>19.03</v>
      </c>
      <c r="E4" s="464">
        <v>23.909856674201198</v>
      </c>
      <c r="F4" s="464">
        <v>26.066609241317231</v>
      </c>
      <c r="G4" s="464">
        <v>24.289977464607464</v>
      </c>
      <c r="H4" s="464">
        <v>6.5064813857900718</v>
      </c>
    </row>
    <row r="5" spans="2:10" ht="15" customHeight="1" x14ac:dyDescent="0.2">
      <c r="B5" s="493" t="s">
        <v>14</v>
      </c>
      <c r="C5" s="101" t="s">
        <v>45</v>
      </c>
      <c r="D5" s="144">
        <v>23.96</v>
      </c>
      <c r="E5" s="144">
        <v>19.203188127286815</v>
      </c>
      <c r="F5" s="144">
        <v>26.802600696855055</v>
      </c>
      <c r="G5" s="144">
        <v>31.045783298756628</v>
      </c>
      <c r="H5" s="144">
        <v>15.580961515341901</v>
      </c>
    </row>
    <row r="6" spans="2:10" ht="15" customHeight="1" x14ac:dyDescent="0.2">
      <c r="B6" s="493"/>
      <c r="C6" s="10" t="s">
        <v>145</v>
      </c>
      <c r="D6" s="143">
        <v>25.51</v>
      </c>
      <c r="E6" s="143">
        <v>14.524172116217265</v>
      </c>
      <c r="F6" s="143">
        <v>25.336677715070621</v>
      </c>
      <c r="G6" s="143">
        <v>42.033204932963066</v>
      </c>
      <c r="H6" s="143">
        <v>12.299561049896981</v>
      </c>
    </row>
    <row r="7" spans="2:10" ht="15" customHeight="1" x14ac:dyDescent="0.2">
      <c r="B7" s="493"/>
      <c r="C7" s="10" t="s">
        <v>11</v>
      </c>
      <c r="D7" s="143">
        <v>24.26</v>
      </c>
      <c r="E7" s="143">
        <v>13.797434098013833</v>
      </c>
      <c r="F7" s="143">
        <v>28.207068784201223</v>
      </c>
      <c r="G7" s="143">
        <v>38.560044946502551</v>
      </c>
      <c r="H7" s="143">
        <v>18.515633521365025</v>
      </c>
    </row>
    <row r="8" spans="2:10" ht="15" customHeight="1" x14ac:dyDescent="0.2">
      <c r="B8" s="493"/>
      <c r="C8" s="46" t="s">
        <v>23</v>
      </c>
      <c r="D8" s="143">
        <v>7.24</v>
      </c>
      <c r="E8" s="143">
        <v>9.3208086935012293</v>
      </c>
      <c r="F8" s="143">
        <v>26.178218004323394</v>
      </c>
      <c r="G8" s="143">
        <v>43.655867391227524</v>
      </c>
      <c r="H8" s="143">
        <v>19.611846785183683</v>
      </c>
    </row>
    <row r="9" spans="2:10" ht="15" customHeight="1" x14ac:dyDescent="0.2">
      <c r="B9" s="493"/>
      <c r="C9" s="10" t="s">
        <v>35</v>
      </c>
      <c r="D9" s="143">
        <v>1.5874268221482337</v>
      </c>
      <c r="E9" s="143">
        <v>12.734305005461492</v>
      </c>
      <c r="F9" s="143">
        <v>28.487158043120363</v>
      </c>
      <c r="G9" s="143">
        <v>40.985821161132414</v>
      </c>
      <c r="H9" s="143">
        <v>16.205288968137499</v>
      </c>
    </row>
    <row r="10" spans="2:10" ht="15" customHeight="1" x14ac:dyDescent="0.2">
      <c r="B10" s="493"/>
      <c r="C10" s="10" t="s">
        <v>66</v>
      </c>
      <c r="D10" s="143">
        <v>1.5771213564953943</v>
      </c>
      <c r="E10" s="143">
        <v>8.1918281251272518</v>
      </c>
      <c r="F10" s="143">
        <v>20.11369281764356</v>
      </c>
      <c r="G10" s="143">
        <v>46.63237964931141</v>
      </c>
      <c r="H10" s="143">
        <v>23.484978051422381</v>
      </c>
    </row>
    <row r="11" spans="2:10" ht="15" customHeight="1" x14ac:dyDescent="0.2">
      <c r="B11" s="493"/>
      <c r="C11" s="46" t="s">
        <v>148</v>
      </c>
      <c r="D11" s="143">
        <v>8.8452438255493107</v>
      </c>
      <c r="E11" s="143">
        <v>22.546660067930819</v>
      </c>
      <c r="F11" s="143">
        <v>26.126248279696007</v>
      </c>
      <c r="G11" s="143">
        <v>28.338406676474374</v>
      </c>
      <c r="H11" s="143">
        <v>14.143441150349483</v>
      </c>
    </row>
    <row r="12" spans="2:10" ht="15" customHeight="1" x14ac:dyDescent="0.2">
      <c r="B12" s="493"/>
      <c r="C12" s="10" t="s">
        <v>2</v>
      </c>
      <c r="D12" s="143">
        <v>12.141219011449527</v>
      </c>
      <c r="E12" s="143">
        <v>22.600702166026455</v>
      </c>
      <c r="F12" s="143">
        <v>25.006186049489976</v>
      </c>
      <c r="G12" s="143">
        <v>26.385457684654568</v>
      </c>
      <c r="H12" s="143">
        <v>13.866435088379475</v>
      </c>
    </row>
    <row r="13" spans="2:10" ht="15" customHeight="1" x14ac:dyDescent="0.2">
      <c r="B13" s="493"/>
      <c r="C13" s="10" t="s">
        <v>149</v>
      </c>
      <c r="D13" s="143" t="s">
        <v>10</v>
      </c>
      <c r="E13" s="143" t="s">
        <v>10</v>
      </c>
      <c r="F13" s="143" t="s">
        <v>10</v>
      </c>
      <c r="G13" s="143" t="s">
        <v>10</v>
      </c>
      <c r="H13" s="143" t="s">
        <v>10</v>
      </c>
    </row>
    <row r="14" spans="2:10" ht="15" customHeight="1" x14ac:dyDescent="0.2">
      <c r="B14" s="494"/>
      <c r="C14" s="11" t="s">
        <v>54</v>
      </c>
      <c r="D14" s="143">
        <v>9.7322198536325963</v>
      </c>
      <c r="E14" s="143">
        <v>22.663945994077313</v>
      </c>
      <c r="F14" s="143">
        <v>27.239252849454903</v>
      </c>
      <c r="G14" s="143">
        <v>25.953060600720768</v>
      </c>
      <c r="H14" s="143">
        <v>14.411520702114423</v>
      </c>
    </row>
    <row r="15" spans="2:10" ht="15" customHeight="1" x14ac:dyDescent="0.2">
      <c r="B15" s="493" t="s">
        <v>15</v>
      </c>
      <c r="C15" s="101" t="s">
        <v>46</v>
      </c>
      <c r="D15" s="144">
        <v>21.747524839366026</v>
      </c>
      <c r="E15" s="144">
        <v>24.277028970146855</v>
      </c>
      <c r="F15" s="144">
        <v>23.809067330579932</v>
      </c>
      <c r="G15" s="144">
        <v>23.175037365373267</v>
      </c>
      <c r="H15" s="144">
        <v>6.9913414945339216</v>
      </c>
    </row>
    <row r="16" spans="2:10" ht="15" customHeight="1" x14ac:dyDescent="0.2">
      <c r="B16" s="493"/>
      <c r="C16" s="10" t="s">
        <v>145</v>
      </c>
      <c r="D16" s="143">
        <v>5.2580623622888432</v>
      </c>
      <c r="E16" s="143">
        <v>13.467316552046471</v>
      </c>
      <c r="F16" s="143">
        <v>25.275422314215128</v>
      </c>
      <c r="G16" s="143">
        <v>43.313080056086001</v>
      </c>
      <c r="H16" s="143">
        <v>12.686118715363556</v>
      </c>
    </row>
    <row r="17" spans="2:8" ht="15" customHeight="1" x14ac:dyDescent="0.2">
      <c r="B17" s="494"/>
      <c r="C17" s="10" t="s">
        <v>11</v>
      </c>
      <c r="D17" s="143">
        <v>6.2652953502135347</v>
      </c>
      <c r="E17" s="143">
        <v>14.643548361298164</v>
      </c>
      <c r="F17" s="143">
        <v>22.879444648826759</v>
      </c>
      <c r="G17" s="143">
        <v>45.925238727426866</v>
      </c>
      <c r="H17" s="143">
        <v>10.286472912234681</v>
      </c>
    </row>
    <row r="18" spans="2:8" ht="15" customHeight="1" x14ac:dyDescent="0.2">
      <c r="B18" s="494"/>
      <c r="C18" s="46" t="s">
        <v>23</v>
      </c>
      <c r="D18" s="143">
        <v>13.682991396426209</v>
      </c>
      <c r="E18" s="143">
        <v>28.052614162806087</v>
      </c>
      <c r="F18" s="143">
        <v>31.98213103904699</v>
      </c>
      <c r="G18" s="143">
        <v>21.169755129053609</v>
      </c>
      <c r="H18" s="143">
        <v>5.1125082726671076</v>
      </c>
    </row>
    <row r="19" spans="2:8" ht="15" customHeight="1" x14ac:dyDescent="0.2">
      <c r="B19" s="494"/>
      <c r="C19" s="10" t="s">
        <v>35</v>
      </c>
      <c r="D19" s="143">
        <v>11.083978043825907</v>
      </c>
      <c r="E19" s="143">
        <v>30.961230928815318</v>
      </c>
      <c r="F19" s="143">
        <v>29.839650775813631</v>
      </c>
      <c r="G19" s="143">
        <v>25.124259843540646</v>
      </c>
      <c r="H19" s="143">
        <v>2.9908804080044948</v>
      </c>
    </row>
    <row r="20" spans="2:8" ht="15" customHeight="1" x14ac:dyDescent="0.2">
      <c r="B20" s="494"/>
      <c r="C20" s="10" t="s">
        <v>66</v>
      </c>
      <c r="D20" s="143">
        <v>14.75150364039253</v>
      </c>
      <c r="E20" s="143">
        <v>23.931623931623932</v>
      </c>
      <c r="F20" s="143">
        <v>24.738841405508072</v>
      </c>
      <c r="G20" s="143">
        <v>32.46280468502691</v>
      </c>
      <c r="H20" s="143">
        <v>4.1152263374485596</v>
      </c>
    </row>
    <row r="21" spans="2:8" ht="15" customHeight="1" x14ac:dyDescent="0.2">
      <c r="B21" s="494"/>
      <c r="C21" s="46" t="s">
        <v>148</v>
      </c>
      <c r="D21" s="143">
        <v>9.2956739363603873</v>
      </c>
      <c r="E21" s="143">
        <v>22.702895959957097</v>
      </c>
      <c r="F21" s="143">
        <v>28.441186986056486</v>
      </c>
      <c r="G21" s="143">
        <v>30.675723989989272</v>
      </c>
      <c r="H21" s="143">
        <v>8.8845191276367537</v>
      </c>
    </row>
    <row r="22" spans="2:8" ht="14.25" customHeight="1" x14ac:dyDescent="0.2">
      <c r="B22" s="494"/>
      <c r="C22" s="10" t="s">
        <v>2</v>
      </c>
      <c r="D22" s="143">
        <v>25.00096488374529</v>
      </c>
      <c r="E22" s="143">
        <v>24.907233319916855</v>
      </c>
      <c r="F22" s="143">
        <v>22.322447606812631</v>
      </c>
      <c r="G22" s="143">
        <v>20.633625371480242</v>
      </c>
      <c r="H22" s="143">
        <v>7.1357288180449796</v>
      </c>
    </row>
    <row r="23" spans="2:8" ht="15" customHeight="1" x14ac:dyDescent="0.2">
      <c r="B23" s="494"/>
      <c r="C23" s="10" t="s">
        <v>149</v>
      </c>
      <c r="D23" s="143" t="s">
        <v>10</v>
      </c>
      <c r="E23" s="143" t="s">
        <v>10</v>
      </c>
      <c r="F23" s="143" t="s">
        <v>10</v>
      </c>
      <c r="G23" s="143" t="s">
        <v>10</v>
      </c>
      <c r="H23" s="143" t="s">
        <v>10</v>
      </c>
    </row>
    <row r="24" spans="2:8" ht="15" customHeight="1" x14ac:dyDescent="0.2">
      <c r="B24" s="494"/>
      <c r="C24" s="11" t="s">
        <v>54</v>
      </c>
      <c r="D24" s="143">
        <v>27.588972059163456</v>
      </c>
      <c r="E24" s="143">
        <v>26.27939695050782</v>
      </c>
      <c r="F24" s="143">
        <v>23.434516963977408</v>
      </c>
      <c r="G24" s="143">
        <v>16.947711168629557</v>
      </c>
      <c r="H24" s="143">
        <v>5.7494028577217557</v>
      </c>
    </row>
    <row r="25" spans="2:8" x14ac:dyDescent="0.2">
      <c r="C25" s="19"/>
      <c r="D25" s="47"/>
      <c r="E25" s="47"/>
      <c r="F25" s="47"/>
      <c r="G25" s="47"/>
      <c r="H25" s="47"/>
    </row>
    <row r="26" spans="2:8" x14ac:dyDescent="0.2">
      <c r="C26" s="19"/>
      <c r="D26" s="47"/>
      <c r="E26" s="47"/>
      <c r="F26" s="47"/>
      <c r="G26" s="47"/>
      <c r="H26" s="47"/>
    </row>
    <row r="27" spans="2:8" x14ac:dyDescent="0.2">
      <c r="D27" s="18"/>
      <c r="E27" s="18"/>
      <c r="F27" s="18"/>
      <c r="G27" s="18"/>
      <c r="H27" s="18"/>
    </row>
    <row r="31" spans="2:8" x14ac:dyDescent="0.2">
      <c r="B31" s="28"/>
    </row>
    <row r="36" spans="2:8" x14ac:dyDescent="0.2">
      <c r="B36" s="4"/>
    </row>
    <row r="37" spans="2:8" x14ac:dyDescent="0.2">
      <c r="B37" s="4"/>
    </row>
    <row r="38" spans="2:8" x14ac:dyDescent="0.2">
      <c r="C38" s="19"/>
      <c r="D38" s="4"/>
      <c r="E38" s="4"/>
      <c r="F38" s="4"/>
      <c r="G38" s="4"/>
      <c r="H38" s="4"/>
    </row>
    <row r="39" spans="2:8" x14ac:dyDescent="0.2">
      <c r="C39" s="4"/>
      <c r="D39" s="4"/>
      <c r="E39" s="4"/>
      <c r="F39" s="4"/>
      <c r="G39" s="4"/>
      <c r="H39" s="4"/>
    </row>
  </sheetData>
  <mergeCells count="3">
    <mergeCell ref="B15:B24"/>
    <mergeCell ref="B5:B14"/>
    <mergeCell ref="B1:H1"/>
  </mergeCells>
  <phoneticPr fontId="3" type="noConversion"/>
  <pageMargins left="0.78740157499999996" right="0.78740157499999996" top="0.984251969" bottom="0.984251969" header="0.4921259845" footer="0.492125984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vt:i4>
      </vt:variant>
    </vt:vector>
  </HeadingPairs>
  <TitlesOfParts>
    <vt:vector size="22" baseType="lpstr">
      <vt:lpstr>Sommaire</vt:lpstr>
      <vt:lpstr>29-T1</vt:lpstr>
      <vt:lpstr>29-T2</vt:lpstr>
      <vt:lpstr>29-T3</vt:lpstr>
      <vt:lpstr>29-G1</vt:lpstr>
      <vt:lpstr>29-G2</vt:lpstr>
      <vt:lpstr>30-G1</vt:lpstr>
      <vt:lpstr>30-G1complément</vt:lpstr>
      <vt:lpstr>30-G2</vt:lpstr>
      <vt:lpstr>30-G3</vt:lpstr>
      <vt:lpstr>30-G4</vt:lpstr>
      <vt:lpstr>30-G5</vt:lpstr>
      <vt:lpstr>30-G6</vt:lpstr>
      <vt:lpstr>31-G1 &amp; G2</vt:lpstr>
      <vt:lpstr>31-G3</vt:lpstr>
      <vt:lpstr>31-G4</vt:lpstr>
      <vt:lpstr>31-G5</vt:lpstr>
      <vt:lpstr>31-G6</vt:lpstr>
      <vt:lpstr>31-G7</vt:lpstr>
      <vt:lpstr>Inflation</vt:lpstr>
      <vt:lpstr>'30-G5'!TABLE</vt:lpstr>
      <vt:lpstr>'29-G1'!Zone_d_impression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TREGUIER, Julie (DREES/OS/RETR)</dc:creator>
  <cp:lastModifiedBy>LANGEVIN, Gabin (DREES)</cp:lastModifiedBy>
  <cp:lastPrinted>2012-11-27T13:32:54Z</cp:lastPrinted>
  <dcterms:created xsi:type="dcterms:W3CDTF">2009-10-19T15:35:04Z</dcterms:created>
  <dcterms:modified xsi:type="dcterms:W3CDTF">2021-04-22T14:42:11Z</dcterms:modified>
</cp:coreProperties>
</file>